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2"/>
  </bookViews>
  <sheets>
    <sheet name="Oct 17" sheetId="1" r:id="rId1"/>
    <sheet name="Nov 2017" sheetId="12" r:id="rId2"/>
    <sheet name="Dec 2017" sheetId="13" r:id="rId3"/>
    <sheet name="Jan 2018" sheetId="14" r:id="rId4"/>
    <sheet name="Feb 2018" sheetId="15" r:id="rId5"/>
    <sheet name="March 2018" sheetId="16" r:id="rId6"/>
    <sheet name="April 2018" sheetId="17" r:id="rId7"/>
    <sheet name="May 2018" sheetId="18" r:id="rId8"/>
    <sheet name="June 2018" sheetId="19" r:id="rId9"/>
    <sheet name="July 2018" sheetId="20" r:id="rId10"/>
    <sheet name="Aug 2018" sheetId="22" r:id="rId11"/>
    <sheet name="Sept 2018" sheetId="23" r:id="rId12"/>
    <sheet name="Sheet2" sheetId="2" r:id="rId13"/>
    <sheet name="Sheet3" sheetId="3" r:id="rId14"/>
  </sheets>
  <externalReferences>
    <externalReference r:id="rId15"/>
  </externalReferences>
  <calcPr calcId="145621"/>
</workbook>
</file>

<file path=xl/calcChain.xml><?xml version="1.0" encoding="utf-8"?>
<calcChain xmlns="http://schemas.openxmlformats.org/spreadsheetml/2006/main">
  <c r="E42" i="2" l="1"/>
  <c r="B45" i="2"/>
  <c r="B20" i="2"/>
  <c r="B8" i="2"/>
  <c r="C4" i="23"/>
  <c r="C9" i="23"/>
  <c r="C21" i="23" s="1"/>
  <c r="C46" i="23"/>
  <c r="C54" i="23"/>
  <c r="C55" i="23"/>
  <c r="C59" i="23" s="1"/>
  <c r="B47" i="2" l="1"/>
  <c r="C60" i="23"/>
  <c r="C62" i="23"/>
  <c r="F55" i="22"/>
  <c r="F54" i="22"/>
  <c r="F46" i="22" l="1"/>
  <c r="F55" i="20"/>
  <c r="F46" i="20"/>
  <c r="E53" i="23" l="1"/>
  <c r="E52" i="23"/>
  <c r="G52" i="23" s="1"/>
  <c r="E51" i="23"/>
  <c r="G51" i="23" s="1"/>
  <c r="E50" i="23"/>
  <c r="E45" i="23"/>
  <c r="G45" i="23" s="1"/>
  <c r="E44" i="23"/>
  <c r="E43" i="23"/>
  <c r="E42" i="23"/>
  <c r="G42" i="23" s="1"/>
  <c r="E41" i="23"/>
  <c r="G41" i="23" s="1"/>
  <c r="E40" i="23"/>
  <c r="E39" i="23"/>
  <c r="E38" i="23"/>
  <c r="G38" i="23" s="1"/>
  <c r="E37" i="23"/>
  <c r="G37" i="23" s="1"/>
  <c r="E36" i="23"/>
  <c r="G36" i="23" s="1"/>
  <c r="E35" i="23"/>
  <c r="G35" i="23" s="1"/>
  <c r="E34" i="23"/>
  <c r="G34" i="23" s="1"/>
  <c r="E33" i="23"/>
  <c r="G33" i="23" s="1"/>
  <c r="E32" i="23"/>
  <c r="G32" i="23" s="1"/>
  <c r="E31" i="23"/>
  <c r="G31" i="23" s="1"/>
  <c r="E30" i="23"/>
  <c r="G30" i="23" s="1"/>
  <c r="E29" i="23"/>
  <c r="E28" i="23"/>
  <c r="G28" i="23" s="1"/>
  <c r="E27" i="23"/>
  <c r="E26" i="23"/>
  <c r="E25" i="23"/>
  <c r="G25" i="23" s="1"/>
  <c r="E24" i="23"/>
  <c r="G24" i="23" s="1"/>
  <c r="E23" i="23"/>
  <c r="G23" i="23" s="1"/>
  <c r="E20" i="23"/>
  <c r="E19" i="23"/>
  <c r="G19" i="23" s="1"/>
  <c r="E18" i="23"/>
  <c r="G18" i="23" s="1"/>
  <c r="E17" i="23"/>
  <c r="G17" i="23" s="1"/>
  <c r="E16" i="23"/>
  <c r="G16" i="23" s="1"/>
  <c r="E15" i="23"/>
  <c r="G15" i="23" s="1"/>
  <c r="E14" i="23"/>
  <c r="G14" i="23" s="1"/>
  <c r="E13" i="23"/>
  <c r="E12" i="23"/>
  <c r="E11" i="23"/>
  <c r="G11" i="23" s="1"/>
  <c r="E10" i="23"/>
  <c r="G10" i="23" s="1"/>
  <c r="E8" i="23"/>
  <c r="G8" i="23" s="1"/>
  <c r="E7" i="23"/>
  <c r="G7" i="23" s="1"/>
  <c r="E6" i="23"/>
  <c r="E5" i="23"/>
  <c r="G5" i="23" s="1"/>
  <c r="E58" i="23"/>
  <c r="G58" i="23" s="1"/>
  <c r="E57" i="23"/>
  <c r="G57" i="23" s="1"/>
  <c r="G50" i="23"/>
  <c r="E49" i="23"/>
  <c r="G49" i="23" s="1"/>
  <c r="G54" i="23" s="1"/>
  <c r="G12" i="23"/>
  <c r="G4" i="23"/>
  <c r="E4" i="23"/>
  <c r="E60" i="23" l="1"/>
  <c r="E9" i="23"/>
  <c r="G9" i="23" s="1"/>
  <c r="E21" i="23"/>
  <c r="G21" i="23" s="1"/>
  <c r="E59" i="23"/>
  <c r="G59" i="23" s="1"/>
  <c r="E55" i="23"/>
  <c r="G55" i="23" s="1"/>
  <c r="G6" i="23"/>
  <c r="E46" i="23"/>
  <c r="D19" i="23"/>
  <c r="D21" i="22"/>
  <c r="D9" i="22"/>
  <c r="F58" i="22"/>
  <c r="H58" i="22" s="1"/>
  <c r="F57" i="22"/>
  <c r="H57" i="22" s="1"/>
  <c r="F53" i="22"/>
  <c r="F52" i="22"/>
  <c r="H52" i="22" s="1"/>
  <c r="F51" i="22"/>
  <c r="H51" i="22" s="1"/>
  <c r="F50" i="22"/>
  <c r="H50" i="22" s="1"/>
  <c r="F49" i="22"/>
  <c r="F45" i="22"/>
  <c r="H45" i="22" s="1"/>
  <c r="F44" i="22"/>
  <c r="F43" i="22"/>
  <c r="F42" i="22"/>
  <c r="F41" i="22"/>
  <c r="F40" i="22"/>
  <c r="F39" i="22"/>
  <c r="F38" i="22"/>
  <c r="F37" i="22"/>
  <c r="F36" i="22"/>
  <c r="H36" i="22" s="1"/>
  <c r="F35" i="22"/>
  <c r="F34" i="22"/>
  <c r="F33" i="22"/>
  <c r="H33" i="22" s="1"/>
  <c r="F32" i="22"/>
  <c r="H32" i="22" s="1"/>
  <c r="F31" i="22"/>
  <c r="F30" i="22"/>
  <c r="F29" i="22"/>
  <c r="F28" i="22"/>
  <c r="H28" i="22" s="1"/>
  <c r="F27" i="22"/>
  <c r="F26" i="22"/>
  <c r="F25" i="22"/>
  <c r="F24" i="22"/>
  <c r="H24" i="22" s="1"/>
  <c r="F23" i="22"/>
  <c r="F20" i="22"/>
  <c r="F19" i="22"/>
  <c r="F18" i="22"/>
  <c r="H18" i="22" s="1"/>
  <c r="F17" i="22"/>
  <c r="H17" i="22" s="1"/>
  <c r="F16" i="22"/>
  <c r="F15" i="22"/>
  <c r="H15" i="22" s="1"/>
  <c r="F14" i="22"/>
  <c r="F13" i="22"/>
  <c r="F12" i="22"/>
  <c r="H12" i="22" s="1"/>
  <c r="F11" i="22"/>
  <c r="F10" i="22"/>
  <c r="H10" i="22" s="1"/>
  <c r="F8" i="22"/>
  <c r="H8" i="22" s="1"/>
  <c r="F7" i="22"/>
  <c r="H7" i="22" s="1"/>
  <c r="F6" i="22"/>
  <c r="H6" i="22" s="1"/>
  <c r="F5" i="22"/>
  <c r="D54" i="22"/>
  <c r="H54" i="22" s="1"/>
  <c r="H49" i="22"/>
  <c r="D46" i="22"/>
  <c r="D55" i="22" s="1"/>
  <c r="H42" i="22"/>
  <c r="H41" i="22"/>
  <c r="H38" i="22"/>
  <c r="H37" i="22"/>
  <c r="H35" i="22"/>
  <c r="H34" i="22"/>
  <c r="H31" i="22"/>
  <c r="H30" i="22"/>
  <c r="H25" i="22"/>
  <c r="H23" i="22"/>
  <c r="H19" i="22"/>
  <c r="H16" i="22"/>
  <c r="H14" i="22"/>
  <c r="H11" i="22"/>
  <c r="H4" i="22"/>
  <c r="F4" i="22"/>
  <c r="D4" i="22"/>
  <c r="F58" i="20"/>
  <c r="F57" i="20"/>
  <c r="F54" i="20"/>
  <c r="F53" i="20"/>
  <c r="F52" i="20"/>
  <c r="F51" i="20"/>
  <c r="F50" i="20"/>
  <c r="F49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0" i="20"/>
  <c r="F19" i="20"/>
  <c r="F18" i="20"/>
  <c r="F17" i="20"/>
  <c r="F16" i="20"/>
  <c r="F15" i="20"/>
  <c r="F14" i="20"/>
  <c r="F13" i="20"/>
  <c r="F12" i="20"/>
  <c r="F11" i="20"/>
  <c r="F10" i="20"/>
  <c r="F8" i="20"/>
  <c r="F7" i="20"/>
  <c r="F6" i="20"/>
  <c r="F9" i="20" s="1"/>
  <c r="F5" i="20"/>
  <c r="G46" i="23" l="1"/>
  <c r="F59" i="22"/>
  <c r="E62" i="23"/>
  <c r="F9" i="22"/>
  <c r="F21" i="22" s="1"/>
  <c r="H21" i="22" s="1"/>
  <c r="D60" i="22"/>
  <c r="F60" i="22" s="1"/>
  <c r="H55" i="22"/>
  <c r="D59" i="22"/>
  <c r="H59" i="22" s="1"/>
  <c r="H46" i="22"/>
  <c r="E19" i="22"/>
  <c r="H5" i="22"/>
  <c r="F21" i="20"/>
  <c r="D60" i="19"/>
  <c r="D60" i="20"/>
  <c r="D21" i="20"/>
  <c r="D9" i="20"/>
  <c r="H9" i="22" l="1"/>
  <c r="D62" i="22"/>
  <c r="F62" i="22" s="1"/>
  <c r="D9" i="19"/>
  <c r="F58" i="19"/>
  <c r="F57" i="19"/>
  <c r="F53" i="19"/>
  <c r="F52" i="19"/>
  <c r="F51" i="19"/>
  <c r="H51" i="19" s="1"/>
  <c r="F50" i="19"/>
  <c r="H50" i="19" s="1"/>
  <c r="F49" i="19"/>
  <c r="F45" i="19"/>
  <c r="H45" i="19" s="1"/>
  <c r="F44" i="19"/>
  <c r="F43" i="19"/>
  <c r="F42" i="19"/>
  <c r="F41" i="19"/>
  <c r="F40" i="19"/>
  <c r="F39" i="19"/>
  <c r="F38" i="19"/>
  <c r="H38" i="19" s="1"/>
  <c r="F37" i="19"/>
  <c r="H37" i="19" s="1"/>
  <c r="F36" i="19"/>
  <c r="H36" i="19" s="1"/>
  <c r="F35" i="19"/>
  <c r="F34" i="19"/>
  <c r="H34" i="19" s="1"/>
  <c r="F33" i="19"/>
  <c r="F32" i="19"/>
  <c r="H32" i="19" s="1"/>
  <c r="F31" i="19"/>
  <c r="F30" i="19"/>
  <c r="H30" i="19" s="1"/>
  <c r="F29" i="19"/>
  <c r="F28" i="19"/>
  <c r="H28" i="19" s="1"/>
  <c r="F27" i="19"/>
  <c r="F26" i="19"/>
  <c r="F25" i="19"/>
  <c r="F24" i="19"/>
  <c r="F23" i="19"/>
  <c r="H23" i="19" s="1"/>
  <c r="F20" i="19"/>
  <c r="F19" i="19"/>
  <c r="H19" i="19" s="1"/>
  <c r="F18" i="19"/>
  <c r="F17" i="19"/>
  <c r="F16" i="19"/>
  <c r="H16" i="19" s="1"/>
  <c r="F15" i="19"/>
  <c r="H15" i="19" s="1"/>
  <c r="F14" i="19"/>
  <c r="H14" i="19" s="1"/>
  <c r="F13" i="19"/>
  <c r="F12" i="19"/>
  <c r="F11" i="19"/>
  <c r="H11" i="19" s="1"/>
  <c r="F10" i="19"/>
  <c r="H10" i="19" s="1"/>
  <c r="F9" i="19"/>
  <c r="F8" i="19"/>
  <c r="F7" i="19"/>
  <c r="H7" i="19" s="1"/>
  <c r="F6" i="19"/>
  <c r="H6" i="19" s="1"/>
  <c r="F5" i="19"/>
  <c r="H5" i="19" s="1"/>
  <c r="F5" i="18"/>
  <c r="F6" i="18"/>
  <c r="H6" i="18" s="1"/>
  <c r="F7" i="18"/>
  <c r="F8" i="18"/>
  <c r="F10" i="18"/>
  <c r="H10" i="18" s="1"/>
  <c r="F11" i="18"/>
  <c r="F12" i="18"/>
  <c r="F13" i="18"/>
  <c r="F14" i="18"/>
  <c r="H14" i="18" s="1"/>
  <c r="F15" i="18"/>
  <c r="F16" i="18"/>
  <c r="H16" i="18" s="1"/>
  <c r="F17" i="18"/>
  <c r="F18" i="18"/>
  <c r="H18" i="18" s="1"/>
  <c r="F19" i="18"/>
  <c r="F20" i="18"/>
  <c r="F23" i="18"/>
  <c r="H23" i="18" s="1"/>
  <c r="F24" i="18"/>
  <c r="H24" i="18" s="1"/>
  <c r="F25" i="18"/>
  <c r="F26" i="18"/>
  <c r="F27" i="18"/>
  <c r="F28" i="18"/>
  <c r="H28" i="18" s="1"/>
  <c r="F29" i="18"/>
  <c r="F30" i="18"/>
  <c r="H30" i="18" s="1"/>
  <c r="F31" i="18"/>
  <c r="F32" i="18"/>
  <c r="H32" i="18" s="1"/>
  <c r="F33" i="18"/>
  <c r="F34" i="18"/>
  <c r="F35" i="18"/>
  <c r="H35" i="18" s="1"/>
  <c r="F36" i="18"/>
  <c r="H36" i="18" s="1"/>
  <c r="F37" i="18"/>
  <c r="F38" i="18"/>
  <c r="H38" i="18" s="1"/>
  <c r="F39" i="18"/>
  <c r="F40" i="18"/>
  <c r="F41" i="18"/>
  <c r="F42" i="18"/>
  <c r="H42" i="18" s="1"/>
  <c r="F43" i="18"/>
  <c r="F44" i="18"/>
  <c r="F45" i="18"/>
  <c r="F49" i="18"/>
  <c r="F50" i="18"/>
  <c r="H50" i="18" s="1"/>
  <c r="F51" i="18"/>
  <c r="F52" i="18"/>
  <c r="H52" i="18" s="1"/>
  <c r="F53" i="18"/>
  <c r="F54" i="18"/>
  <c r="F57" i="18"/>
  <c r="H57" i="18" s="1"/>
  <c r="F58" i="18"/>
  <c r="H58" i="18" s="1"/>
  <c r="H31" i="18"/>
  <c r="H19" i="18"/>
  <c r="H15" i="18"/>
  <c r="H11" i="18"/>
  <c r="H8" i="18"/>
  <c r="H7" i="18"/>
  <c r="H51" i="18"/>
  <c r="H41" i="18"/>
  <c r="H34" i="18"/>
  <c r="H17" i="18"/>
  <c r="H5" i="18"/>
  <c r="F58" i="17"/>
  <c r="H58" i="17" s="1"/>
  <c r="F57" i="17"/>
  <c r="H57" i="17" s="1"/>
  <c r="F53" i="17"/>
  <c r="F52" i="17"/>
  <c r="F51" i="17"/>
  <c r="H51" i="17" s="1"/>
  <c r="F50" i="17"/>
  <c r="H50" i="17" s="1"/>
  <c r="F49" i="17"/>
  <c r="F45" i="17"/>
  <c r="F44" i="17"/>
  <c r="F43" i="17"/>
  <c r="F42" i="17"/>
  <c r="H42" i="17" s="1"/>
  <c r="F41" i="17"/>
  <c r="F40" i="17"/>
  <c r="F39" i="17"/>
  <c r="F38" i="17"/>
  <c r="F37" i="17"/>
  <c r="F36" i="17"/>
  <c r="H36" i="17" s="1"/>
  <c r="F35" i="17"/>
  <c r="H35" i="17" s="1"/>
  <c r="F34" i="17"/>
  <c r="F33" i="17"/>
  <c r="F32" i="17"/>
  <c r="H32" i="17" s="1"/>
  <c r="F31" i="17"/>
  <c r="H31" i="17" s="1"/>
  <c r="F30" i="17"/>
  <c r="F29" i="17"/>
  <c r="F28" i="17"/>
  <c r="F27" i="17"/>
  <c r="F26" i="17"/>
  <c r="F25" i="17"/>
  <c r="F24" i="17"/>
  <c r="F23" i="17"/>
  <c r="H23" i="17" s="1"/>
  <c r="F20" i="17"/>
  <c r="F19" i="17"/>
  <c r="F18" i="17"/>
  <c r="H18" i="17" s="1"/>
  <c r="F17" i="17"/>
  <c r="H17" i="17" s="1"/>
  <c r="F16" i="17"/>
  <c r="F15" i="17"/>
  <c r="F14" i="17"/>
  <c r="H14" i="17" s="1"/>
  <c r="F13" i="17"/>
  <c r="F12" i="17"/>
  <c r="F11" i="17"/>
  <c r="H11" i="17" s="1"/>
  <c r="F10" i="17"/>
  <c r="H10" i="17" s="1"/>
  <c r="F8" i="17"/>
  <c r="F7" i="17"/>
  <c r="F6" i="17"/>
  <c r="H6" i="17" s="1"/>
  <c r="F5" i="17"/>
  <c r="H5" i="17" s="1"/>
  <c r="D9" i="16"/>
  <c r="F58" i="16"/>
  <c r="F57" i="16"/>
  <c r="F56" i="16"/>
  <c r="F53" i="16"/>
  <c r="F52" i="16"/>
  <c r="H52" i="16" s="1"/>
  <c r="F51" i="16"/>
  <c r="F50" i="16"/>
  <c r="H50" i="16" s="1"/>
  <c r="F49" i="16"/>
  <c r="H49" i="16" s="1"/>
  <c r="F45" i="16"/>
  <c r="H45" i="16" s="1"/>
  <c r="F44" i="16"/>
  <c r="F43" i="16"/>
  <c r="F42" i="16"/>
  <c r="H42" i="16" s="1"/>
  <c r="F41" i="16"/>
  <c r="F40" i="16"/>
  <c r="F39" i="16"/>
  <c r="F38" i="16"/>
  <c r="H38" i="16" s="1"/>
  <c r="F37" i="16"/>
  <c r="H37" i="16" s="1"/>
  <c r="F36" i="16"/>
  <c r="H36" i="16" s="1"/>
  <c r="F35" i="16"/>
  <c r="H35" i="16" s="1"/>
  <c r="F34" i="16"/>
  <c r="F33" i="16"/>
  <c r="F32" i="16"/>
  <c r="H32" i="16" s="1"/>
  <c r="F31" i="16"/>
  <c r="H31" i="16" s="1"/>
  <c r="F30" i="16"/>
  <c r="H30" i="16" s="1"/>
  <c r="F29" i="16"/>
  <c r="F28" i="16"/>
  <c r="F27" i="16"/>
  <c r="F26" i="16"/>
  <c r="F25" i="16"/>
  <c r="H25" i="16" s="1"/>
  <c r="F24" i="16"/>
  <c r="F23" i="16"/>
  <c r="F20" i="16"/>
  <c r="F19" i="16"/>
  <c r="H19" i="16" s="1"/>
  <c r="F18" i="16"/>
  <c r="H18" i="16" s="1"/>
  <c r="F17" i="16"/>
  <c r="F16" i="16"/>
  <c r="H16" i="16" s="1"/>
  <c r="F15" i="16"/>
  <c r="H15" i="16" s="1"/>
  <c r="F14" i="16"/>
  <c r="H14" i="16" s="1"/>
  <c r="F13" i="16"/>
  <c r="F12" i="16"/>
  <c r="F11" i="16"/>
  <c r="F10" i="16"/>
  <c r="F9" i="16"/>
  <c r="F8" i="16"/>
  <c r="F7" i="16"/>
  <c r="H7" i="16" s="1"/>
  <c r="F6" i="16"/>
  <c r="H6" i="16" s="1"/>
  <c r="F5" i="16"/>
  <c r="F58" i="15"/>
  <c r="H58" i="15" s="1"/>
  <c r="F57" i="15"/>
  <c r="F56" i="15"/>
  <c r="F53" i="15"/>
  <c r="F52" i="15"/>
  <c r="H52" i="15" s="1"/>
  <c r="F51" i="15"/>
  <c r="H51" i="15" s="1"/>
  <c r="F50" i="15"/>
  <c r="F49" i="15"/>
  <c r="F48" i="15"/>
  <c r="F47" i="15"/>
  <c r="F45" i="15"/>
  <c r="F44" i="15"/>
  <c r="F43" i="15"/>
  <c r="F42" i="15"/>
  <c r="F41" i="15"/>
  <c r="F40" i="15"/>
  <c r="F39" i="15"/>
  <c r="F38" i="15"/>
  <c r="H38" i="15" s="1"/>
  <c r="F37" i="15"/>
  <c r="F36" i="15"/>
  <c r="F35" i="15"/>
  <c r="H35" i="15" s="1"/>
  <c r="F34" i="15"/>
  <c r="H34" i="15" s="1"/>
  <c r="F33" i="15"/>
  <c r="F32" i="15"/>
  <c r="F31" i="15"/>
  <c r="H31" i="15" s="1"/>
  <c r="F30" i="15"/>
  <c r="H30" i="15" s="1"/>
  <c r="F29" i="15"/>
  <c r="F28" i="15"/>
  <c r="F27" i="15"/>
  <c r="F26" i="15"/>
  <c r="F25" i="15"/>
  <c r="F24" i="15"/>
  <c r="F23" i="15"/>
  <c r="H23" i="15" s="1"/>
  <c r="F22" i="15"/>
  <c r="F20" i="15"/>
  <c r="F19" i="15"/>
  <c r="H19" i="15" s="1"/>
  <c r="F18" i="15"/>
  <c r="F17" i="15"/>
  <c r="H17" i="15" s="1"/>
  <c r="F16" i="15"/>
  <c r="H16" i="15" s="1"/>
  <c r="F15" i="15"/>
  <c r="H15" i="15" s="1"/>
  <c r="F14" i="15"/>
  <c r="F13" i="15"/>
  <c r="F12" i="15"/>
  <c r="F11" i="15"/>
  <c r="H11" i="15" s="1"/>
  <c r="F10" i="15"/>
  <c r="H10" i="15" s="1"/>
  <c r="F8" i="15"/>
  <c r="H8" i="15" s="1"/>
  <c r="F7" i="15"/>
  <c r="H7" i="15" s="1"/>
  <c r="F6" i="15"/>
  <c r="H6" i="15" s="1"/>
  <c r="F5" i="15"/>
  <c r="F60" i="14"/>
  <c r="F58" i="14"/>
  <c r="F57" i="14"/>
  <c r="H57" i="14" s="1"/>
  <c r="F53" i="14"/>
  <c r="F52" i="14"/>
  <c r="H52" i="14" s="1"/>
  <c r="F51" i="14"/>
  <c r="H51" i="14" s="1"/>
  <c r="F50" i="14"/>
  <c r="F49" i="14"/>
  <c r="H49" i="14" s="1"/>
  <c r="F45" i="14"/>
  <c r="F44" i="14"/>
  <c r="F43" i="14"/>
  <c r="F42" i="14"/>
  <c r="F41" i="14"/>
  <c r="H41" i="14" s="1"/>
  <c r="F40" i="14"/>
  <c r="F39" i="14"/>
  <c r="F38" i="14"/>
  <c r="H38" i="14" s="1"/>
  <c r="F37" i="14"/>
  <c r="F36" i="14"/>
  <c r="F35" i="14"/>
  <c r="F34" i="14"/>
  <c r="H34" i="14" s="1"/>
  <c r="F33" i="14"/>
  <c r="H33" i="14" s="1"/>
  <c r="F32" i="14"/>
  <c r="H32" i="14" s="1"/>
  <c r="F31" i="14"/>
  <c r="H31" i="14" s="1"/>
  <c r="F30" i="14"/>
  <c r="H30" i="14" s="1"/>
  <c r="F29" i="14"/>
  <c r="F28" i="14"/>
  <c r="F27" i="14"/>
  <c r="F26" i="14"/>
  <c r="F25" i="14"/>
  <c r="H25" i="14" s="1"/>
  <c r="F24" i="14"/>
  <c r="F23" i="14"/>
  <c r="H23" i="14" s="1"/>
  <c r="F20" i="14"/>
  <c r="F19" i="14"/>
  <c r="F18" i="14"/>
  <c r="F17" i="14"/>
  <c r="H17" i="14" s="1"/>
  <c r="F16" i="14"/>
  <c r="H16" i="14" s="1"/>
  <c r="F15" i="14"/>
  <c r="F14" i="14"/>
  <c r="F13" i="14"/>
  <c r="F12" i="14"/>
  <c r="F11" i="14"/>
  <c r="F10" i="14"/>
  <c r="F8" i="14"/>
  <c r="H8" i="14" s="1"/>
  <c r="F7" i="14"/>
  <c r="H7" i="14" s="1"/>
  <c r="F6" i="14"/>
  <c r="F5" i="14"/>
  <c r="H5" i="14" s="1"/>
  <c r="D9" i="13"/>
  <c r="F58" i="13"/>
  <c r="H58" i="13" s="1"/>
  <c r="F57" i="13"/>
  <c r="F53" i="13"/>
  <c r="F52" i="13"/>
  <c r="F54" i="13" s="1"/>
  <c r="F51" i="13"/>
  <c r="F50" i="13"/>
  <c r="F49" i="13"/>
  <c r="H49" i="13" s="1"/>
  <c r="F45" i="13"/>
  <c r="H45" i="13" s="1"/>
  <c r="F44" i="13"/>
  <c r="F43" i="13"/>
  <c r="F42" i="13"/>
  <c r="H42" i="13" s="1"/>
  <c r="F41" i="13"/>
  <c r="H41" i="13" s="1"/>
  <c r="F40" i="13"/>
  <c r="F39" i="13"/>
  <c r="F38" i="13"/>
  <c r="H38" i="13" s="1"/>
  <c r="F37" i="13"/>
  <c r="H37" i="13" s="1"/>
  <c r="F36" i="13"/>
  <c r="H36" i="13" s="1"/>
  <c r="F35" i="13"/>
  <c r="H35" i="13" s="1"/>
  <c r="F34" i="13"/>
  <c r="F33" i="13"/>
  <c r="H33" i="13" s="1"/>
  <c r="F32" i="13"/>
  <c r="H32" i="13" s="1"/>
  <c r="F31" i="13"/>
  <c r="H31" i="13" s="1"/>
  <c r="F30" i="13"/>
  <c r="F29" i="13"/>
  <c r="F28" i="13"/>
  <c r="H28" i="13" s="1"/>
  <c r="F27" i="13"/>
  <c r="F26" i="13"/>
  <c r="F25" i="13"/>
  <c r="F24" i="13"/>
  <c r="F23" i="13"/>
  <c r="F20" i="13"/>
  <c r="F19" i="13"/>
  <c r="H19" i="13" s="1"/>
  <c r="F18" i="13"/>
  <c r="H18" i="13" s="1"/>
  <c r="F17" i="13"/>
  <c r="F16" i="13"/>
  <c r="F15" i="13"/>
  <c r="F14" i="13"/>
  <c r="H14" i="13" s="1"/>
  <c r="F13" i="13"/>
  <c r="F12" i="13"/>
  <c r="H12" i="13" s="1"/>
  <c r="F11" i="13"/>
  <c r="H11" i="13" s="1"/>
  <c r="F10" i="13"/>
  <c r="H10" i="13" s="1"/>
  <c r="F8" i="13"/>
  <c r="F7" i="13"/>
  <c r="F6" i="13"/>
  <c r="F9" i="13" s="1"/>
  <c r="H9" i="13" s="1"/>
  <c r="F5" i="13"/>
  <c r="F58" i="12"/>
  <c r="F57" i="12"/>
  <c r="F53" i="12"/>
  <c r="F52" i="12"/>
  <c r="F51" i="12"/>
  <c r="F50" i="12"/>
  <c r="F49" i="12"/>
  <c r="F45" i="12"/>
  <c r="F44" i="12"/>
  <c r="F43" i="12"/>
  <c r="F42" i="12"/>
  <c r="H42" i="12" s="1"/>
  <c r="F41" i="12"/>
  <c r="F40" i="12"/>
  <c r="F39" i="12"/>
  <c r="F38" i="12"/>
  <c r="H38" i="12" s="1"/>
  <c r="F37" i="12"/>
  <c r="F36" i="12"/>
  <c r="H36" i="12" s="1"/>
  <c r="F35" i="12"/>
  <c r="F34" i="12"/>
  <c r="F33" i="12"/>
  <c r="F32" i="12"/>
  <c r="H32" i="12" s="1"/>
  <c r="F31" i="12"/>
  <c r="H31" i="12" s="1"/>
  <c r="F30" i="12"/>
  <c r="H30" i="12" s="1"/>
  <c r="F29" i="12"/>
  <c r="F28" i="12"/>
  <c r="F27" i="12"/>
  <c r="F26" i="12"/>
  <c r="F25" i="12"/>
  <c r="H25" i="12" s="1"/>
  <c r="F24" i="12"/>
  <c r="H24" i="12" s="1"/>
  <c r="F23" i="12"/>
  <c r="F20" i="12"/>
  <c r="F19" i="12"/>
  <c r="F18" i="12"/>
  <c r="F17" i="12"/>
  <c r="F16" i="12"/>
  <c r="F15" i="12"/>
  <c r="F14" i="12"/>
  <c r="F13" i="12"/>
  <c r="F12" i="12"/>
  <c r="H12" i="12" s="1"/>
  <c r="F11" i="12"/>
  <c r="F10" i="12"/>
  <c r="H10" i="12" s="1"/>
  <c r="F8" i="12"/>
  <c r="H8" i="12" s="1"/>
  <c r="F7" i="12"/>
  <c r="H7" i="12" s="1"/>
  <c r="F6" i="12"/>
  <c r="H6" i="12" s="1"/>
  <c r="F5" i="12"/>
  <c r="H58" i="20"/>
  <c r="H57" i="20"/>
  <c r="D54" i="20"/>
  <c r="H54" i="20" s="1"/>
  <c r="H52" i="20"/>
  <c r="H51" i="20"/>
  <c r="H50" i="20"/>
  <c r="H49" i="20"/>
  <c r="D46" i="20"/>
  <c r="H46" i="20" s="1"/>
  <c r="H45" i="20"/>
  <c r="H42" i="20"/>
  <c r="H41" i="20"/>
  <c r="H38" i="20"/>
  <c r="H37" i="20"/>
  <c r="H36" i="20"/>
  <c r="H35" i="20"/>
  <c r="H34" i="20"/>
  <c r="H33" i="20"/>
  <c r="H32" i="20"/>
  <c r="H31" i="20"/>
  <c r="H30" i="20"/>
  <c r="H28" i="20"/>
  <c r="H25" i="20"/>
  <c r="H24" i="20"/>
  <c r="H23" i="20"/>
  <c r="H19" i="20"/>
  <c r="H18" i="20"/>
  <c r="H17" i="20"/>
  <c r="H16" i="20"/>
  <c r="H15" i="20"/>
  <c r="H14" i="20"/>
  <c r="H12" i="20"/>
  <c r="H11" i="20"/>
  <c r="H10" i="20"/>
  <c r="H8" i="20"/>
  <c r="H7" i="20"/>
  <c r="H6" i="20"/>
  <c r="H5" i="20"/>
  <c r="H4" i="20"/>
  <c r="F4" i="20"/>
  <c r="D4" i="20"/>
  <c r="H58" i="19"/>
  <c r="H57" i="19"/>
  <c r="D54" i="19"/>
  <c r="F54" i="19" s="1"/>
  <c r="H54" i="19" s="1"/>
  <c r="H52" i="19"/>
  <c r="H49" i="19"/>
  <c r="D46" i="19"/>
  <c r="H42" i="19"/>
  <c r="H41" i="19"/>
  <c r="H35" i="19"/>
  <c r="H33" i="19"/>
  <c r="H31" i="19"/>
  <c r="H25" i="19"/>
  <c r="H24" i="19"/>
  <c r="H18" i="19"/>
  <c r="H17" i="19"/>
  <c r="H12" i="19"/>
  <c r="H9" i="19"/>
  <c r="H8" i="19"/>
  <c r="H4" i="19"/>
  <c r="F4" i="19"/>
  <c r="D4" i="19"/>
  <c r="D54" i="18"/>
  <c r="H49" i="18"/>
  <c r="D46" i="18"/>
  <c r="F46" i="18" s="1"/>
  <c r="H45" i="18"/>
  <c r="H37" i="18"/>
  <c r="H33" i="18"/>
  <c r="H25" i="18"/>
  <c r="H12" i="18"/>
  <c r="D9" i="18"/>
  <c r="F9" i="18" s="1"/>
  <c r="H4" i="18"/>
  <c r="F4" i="18"/>
  <c r="D4" i="18"/>
  <c r="D54" i="17"/>
  <c r="F54" i="17" s="1"/>
  <c r="H52" i="17"/>
  <c r="H49" i="17"/>
  <c r="D46" i="17"/>
  <c r="F46" i="17" s="1"/>
  <c r="H45" i="17"/>
  <c r="H41" i="17"/>
  <c r="H38" i="17"/>
  <c r="H37" i="17"/>
  <c r="H34" i="17"/>
  <c r="H33" i="17"/>
  <c r="H30" i="17"/>
  <c r="H28" i="17"/>
  <c r="H25" i="17"/>
  <c r="H24" i="17"/>
  <c r="H19" i="17"/>
  <c r="H16" i="17"/>
  <c r="H15" i="17"/>
  <c r="H12" i="17"/>
  <c r="D9" i="17"/>
  <c r="D21" i="17" s="1"/>
  <c r="F21" i="17" s="1"/>
  <c r="H8" i="17"/>
  <c r="H7" i="17"/>
  <c r="H4" i="17"/>
  <c r="F4" i="17"/>
  <c r="D4" i="17"/>
  <c r="H58" i="16"/>
  <c r="H57" i="16"/>
  <c r="D54" i="16"/>
  <c r="H51" i="16"/>
  <c r="D46" i="16"/>
  <c r="D55" i="16" s="1"/>
  <c r="F55" i="16" s="1"/>
  <c r="H41" i="16"/>
  <c r="H34" i="16"/>
  <c r="H33" i="16"/>
  <c r="H28" i="16"/>
  <c r="H24" i="16"/>
  <c r="H23" i="16"/>
  <c r="H17" i="16"/>
  <c r="H12" i="16"/>
  <c r="H11" i="16"/>
  <c r="H10" i="16"/>
  <c r="H9" i="16"/>
  <c r="D21" i="16"/>
  <c r="F21" i="16" s="1"/>
  <c r="H8" i="16"/>
  <c r="H5" i="16"/>
  <c r="H4" i="16"/>
  <c r="F4" i="16"/>
  <c r="D4" i="16"/>
  <c r="H57" i="15"/>
  <c r="D54" i="15"/>
  <c r="H50" i="15"/>
  <c r="H49" i="15"/>
  <c r="D46" i="15"/>
  <c r="H45" i="15"/>
  <c r="H42" i="15"/>
  <c r="H41" i="15"/>
  <c r="H37" i="15"/>
  <c r="H36" i="15"/>
  <c r="H33" i="15"/>
  <c r="H32" i="15"/>
  <c r="H28" i="15"/>
  <c r="H25" i="15"/>
  <c r="H24" i="15"/>
  <c r="H18" i="15"/>
  <c r="H14" i="15"/>
  <c r="H12" i="15"/>
  <c r="D9" i="15"/>
  <c r="F9" i="15" s="1"/>
  <c r="H5" i="15"/>
  <c r="H4" i="15"/>
  <c r="F4" i="15"/>
  <c r="D4" i="15"/>
  <c r="H58" i="14"/>
  <c r="D54" i="14"/>
  <c r="D46" i="14"/>
  <c r="H45" i="14"/>
  <c r="H42" i="14"/>
  <c r="H37" i="14"/>
  <c r="H36" i="14"/>
  <c r="H35" i="14"/>
  <c r="H28" i="14"/>
  <c r="H19" i="14"/>
  <c r="H18" i="14"/>
  <c r="H15" i="14"/>
  <c r="H14" i="14"/>
  <c r="H12" i="14"/>
  <c r="H11" i="14"/>
  <c r="H10" i="14"/>
  <c r="D9" i="14"/>
  <c r="D21" i="14" s="1"/>
  <c r="H6" i="14"/>
  <c r="H4" i="14"/>
  <c r="F4" i="14"/>
  <c r="D4" i="14"/>
  <c r="H57" i="13"/>
  <c r="D54" i="13"/>
  <c r="H51" i="13"/>
  <c r="H50" i="13"/>
  <c r="D46" i="13"/>
  <c r="H34" i="13"/>
  <c r="H30" i="13"/>
  <c r="H25" i="13"/>
  <c r="H24" i="13"/>
  <c r="H23" i="13"/>
  <c r="H17" i="13"/>
  <c r="H16" i="13"/>
  <c r="H15" i="13"/>
  <c r="D21" i="13"/>
  <c r="H8" i="13"/>
  <c r="H7" i="13"/>
  <c r="H5" i="13"/>
  <c r="H4" i="13"/>
  <c r="F4" i="13"/>
  <c r="D4" i="13"/>
  <c r="H58" i="12"/>
  <c r="H57" i="12"/>
  <c r="D54" i="12"/>
  <c r="F54" i="12" s="1"/>
  <c r="H54" i="12" s="1"/>
  <c r="H52" i="12"/>
  <c r="H51" i="12"/>
  <c r="H50" i="12"/>
  <c r="H49" i="12"/>
  <c r="D46" i="12"/>
  <c r="H45" i="12"/>
  <c r="H41" i="12"/>
  <c r="H37" i="12"/>
  <c r="H35" i="12"/>
  <c r="H34" i="12"/>
  <c r="H33" i="12"/>
  <c r="H28" i="12"/>
  <c r="H23" i="12"/>
  <c r="H19" i="12"/>
  <c r="H18" i="12"/>
  <c r="H17" i="12"/>
  <c r="H16" i="12"/>
  <c r="H15" i="12"/>
  <c r="H14" i="12"/>
  <c r="H11" i="12"/>
  <c r="D9" i="12"/>
  <c r="F9" i="12" s="1"/>
  <c r="H9" i="12" s="1"/>
  <c r="H5" i="12"/>
  <c r="H4" i="12"/>
  <c r="F4" i="12"/>
  <c r="D4" i="12"/>
  <c r="D55" i="20" l="1"/>
  <c r="H55" i="20" s="1"/>
  <c r="H9" i="20"/>
  <c r="D55" i="19"/>
  <c r="F55" i="19" s="1"/>
  <c r="F46" i="19"/>
  <c r="H46" i="19" s="1"/>
  <c r="H54" i="18"/>
  <c r="D55" i="18"/>
  <c r="H46" i="18"/>
  <c r="H9" i="18"/>
  <c r="F9" i="17"/>
  <c r="H9" i="17" s="1"/>
  <c r="H54" i="17"/>
  <c r="D55" i="17"/>
  <c r="F55" i="17" s="1"/>
  <c r="H55" i="17" s="1"/>
  <c r="F54" i="16"/>
  <c r="H54" i="16" s="1"/>
  <c r="F46" i="16"/>
  <c r="H46" i="16" s="1"/>
  <c r="H55" i="16"/>
  <c r="F54" i="15"/>
  <c r="H54" i="15" s="1"/>
  <c r="D55" i="15"/>
  <c r="F55" i="15" s="1"/>
  <c r="H55" i="15" s="1"/>
  <c r="F46" i="15"/>
  <c r="H46" i="15" s="1"/>
  <c r="H9" i="15"/>
  <c r="F54" i="14"/>
  <c r="H50" i="14"/>
  <c r="F46" i="14"/>
  <c r="F55" i="14" s="1"/>
  <c r="F59" i="14" s="1"/>
  <c r="H24" i="14"/>
  <c r="D55" i="14"/>
  <c r="D59" i="14" s="1"/>
  <c r="D62" i="14" s="1"/>
  <c r="F9" i="14"/>
  <c r="F21" i="14" s="1"/>
  <c r="H21" i="14" s="1"/>
  <c r="H54" i="14"/>
  <c r="F59" i="13"/>
  <c r="H59" i="13" s="1"/>
  <c r="H52" i="13"/>
  <c r="F46" i="13"/>
  <c r="H46" i="13" s="1"/>
  <c r="D55" i="13"/>
  <c r="D59" i="13" s="1"/>
  <c r="D62" i="13" s="1"/>
  <c r="F21" i="13"/>
  <c r="H21" i="13" s="1"/>
  <c r="H6" i="13"/>
  <c r="H54" i="13"/>
  <c r="D55" i="12"/>
  <c r="F46" i="12"/>
  <c r="H46" i="12" s="1"/>
  <c r="H21" i="20"/>
  <c r="E19" i="20"/>
  <c r="H55" i="19"/>
  <c r="E19" i="19"/>
  <c r="D21" i="19"/>
  <c r="F21" i="19" s="1"/>
  <c r="E19" i="18"/>
  <c r="D21" i="18"/>
  <c r="F21" i="18" s="1"/>
  <c r="H21" i="17"/>
  <c r="H46" i="17"/>
  <c r="E19" i="17"/>
  <c r="H21" i="16"/>
  <c r="E19" i="16"/>
  <c r="D59" i="16"/>
  <c r="D60" i="16" s="1"/>
  <c r="F60" i="16" s="1"/>
  <c r="D59" i="15"/>
  <c r="E19" i="15"/>
  <c r="D21" i="15"/>
  <c r="F21" i="15" s="1"/>
  <c r="E19" i="14"/>
  <c r="E19" i="13"/>
  <c r="E19" i="12"/>
  <c r="D21" i="12"/>
  <c r="F61" i="1"/>
  <c r="F58" i="1"/>
  <c r="H58" i="1" s="1"/>
  <c r="F57" i="1"/>
  <c r="H57" i="1" s="1"/>
  <c r="F53" i="1"/>
  <c r="F52" i="1"/>
  <c r="H52" i="1" s="1"/>
  <c r="F51" i="1"/>
  <c r="H51" i="1" s="1"/>
  <c r="F50" i="1"/>
  <c r="F49" i="1"/>
  <c r="H49" i="1" s="1"/>
  <c r="F45" i="1"/>
  <c r="F44" i="1"/>
  <c r="F43" i="1"/>
  <c r="F42" i="1"/>
  <c r="F41" i="1"/>
  <c r="F40" i="1"/>
  <c r="F39" i="1"/>
  <c r="F38" i="1"/>
  <c r="H38" i="1" s="1"/>
  <c r="F37" i="1"/>
  <c r="F36" i="1"/>
  <c r="F35" i="1"/>
  <c r="H35" i="1" s="1"/>
  <c r="F34" i="1"/>
  <c r="H34" i="1" s="1"/>
  <c r="F33" i="1"/>
  <c r="F32" i="1"/>
  <c r="F31" i="1"/>
  <c r="H31" i="1" s="1"/>
  <c r="F30" i="1"/>
  <c r="H30" i="1" s="1"/>
  <c r="F29" i="1"/>
  <c r="F28" i="1"/>
  <c r="F27" i="1"/>
  <c r="F26" i="1"/>
  <c r="F25" i="1"/>
  <c r="F24" i="1"/>
  <c r="H24" i="1" s="1"/>
  <c r="F23" i="1"/>
  <c r="H23" i="1" s="1"/>
  <c r="F20" i="1"/>
  <c r="F19" i="1"/>
  <c r="F18" i="1"/>
  <c r="H18" i="1" s="1"/>
  <c r="F17" i="1"/>
  <c r="H17" i="1" s="1"/>
  <c r="F16" i="1"/>
  <c r="F15" i="1"/>
  <c r="F14" i="1"/>
  <c r="H14" i="1" s="1"/>
  <c r="F13" i="1"/>
  <c r="F12" i="1"/>
  <c r="F11" i="1"/>
  <c r="F10" i="1"/>
  <c r="F8" i="1"/>
  <c r="F7" i="1"/>
  <c r="F6" i="1"/>
  <c r="F5" i="1"/>
  <c r="H5" i="1" s="1"/>
  <c r="D54" i="1"/>
  <c r="F54" i="1" s="1"/>
  <c r="H54" i="1" s="1"/>
  <c r="D46" i="1"/>
  <c r="D9" i="1"/>
  <c r="E19" i="1" s="1"/>
  <c r="D4" i="1"/>
  <c r="F4" i="1"/>
  <c r="H4" i="1"/>
  <c r="D59" i="20" l="1"/>
  <c r="D62" i="20" s="1"/>
  <c r="D59" i="19"/>
  <c r="F59" i="19" s="1"/>
  <c r="H59" i="19" s="1"/>
  <c r="F55" i="18"/>
  <c r="H55" i="18" s="1"/>
  <c r="D59" i="18"/>
  <c r="D59" i="17"/>
  <c r="F59" i="17" s="1"/>
  <c r="H59" i="17" s="1"/>
  <c r="F59" i="16"/>
  <c r="H59" i="16" s="1"/>
  <c r="F59" i="15"/>
  <c r="H59" i="15" s="1"/>
  <c r="H46" i="14"/>
  <c r="H55" i="14"/>
  <c r="H9" i="14"/>
  <c r="D60" i="13"/>
  <c r="F60" i="13" s="1"/>
  <c r="F55" i="13"/>
  <c r="H55" i="13" s="1"/>
  <c r="F55" i="12"/>
  <c r="H55" i="12" s="1"/>
  <c r="D59" i="12"/>
  <c r="D62" i="12" s="1"/>
  <c r="H21" i="19"/>
  <c r="H21" i="18"/>
  <c r="D62" i="16"/>
  <c r="D60" i="15"/>
  <c r="F60" i="15" s="1"/>
  <c r="D62" i="15"/>
  <c r="H21" i="15"/>
  <c r="H59" i="14"/>
  <c r="D60" i="14"/>
  <c r="F21" i="12"/>
  <c r="H21" i="12" s="1"/>
  <c r="F9" i="1"/>
  <c r="H9" i="1" s="1"/>
  <c r="H7" i="1"/>
  <c r="H11" i="1"/>
  <c r="H28" i="1"/>
  <c r="D55" i="1"/>
  <c r="D59" i="1" s="1"/>
  <c r="F59" i="1" s="1"/>
  <c r="H59" i="1" s="1"/>
  <c r="F46" i="1"/>
  <c r="H46" i="1" s="1"/>
  <c r="F55" i="1"/>
  <c r="H55" i="1" s="1"/>
  <c r="H6" i="1"/>
  <c r="H10" i="1"/>
  <c r="H15" i="1"/>
  <c r="H19" i="1"/>
  <c r="H25" i="1"/>
  <c r="H32" i="1"/>
  <c r="H36" i="1"/>
  <c r="H42" i="1"/>
  <c r="H50" i="1"/>
  <c r="H16" i="1"/>
  <c r="H33" i="1"/>
  <c r="H37" i="1"/>
  <c r="H45" i="1"/>
  <c r="H8" i="1"/>
  <c r="H12" i="1"/>
  <c r="H41" i="1"/>
  <c r="D21" i="1"/>
  <c r="F60" i="20" l="1"/>
  <c r="F59" i="20"/>
  <c r="H59" i="20" s="1"/>
  <c r="F60" i="19"/>
  <c r="D62" i="19"/>
  <c r="D62" i="18"/>
  <c r="F59" i="18"/>
  <c r="H59" i="18"/>
  <c r="D60" i="18"/>
  <c r="F60" i="18" s="1"/>
  <c r="D60" i="17"/>
  <c r="F60" i="17" s="1"/>
  <c r="D62" i="17"/>
  <c r="F59" i="12"/>
  <c r="H59" i="12" s="1"/>
  <c r="D60" i="12"/>
  <c r="F60" i="12" s="1"/>
  <c r="H60" i="12" s="1"/>
  <c r="D60" i="1"/>
  <c r="F60" i="1" s="1"/>
  <c r="H60" i="1" s="1"/>
  <c r="F21" i="1"/>
  <c r="D62" i="1"/>
  <c r="F62" i="1" s="1"/>
  <c r="H21" i="1" l="1"/>
</calcChain>
</file>

<file path=xl/sharedStrings.xml><?xml version="1.0" encoding="utf-8"?>
<sst xmlns="http://schemas.openxmlformats.org/spreadsheetml/2006/main" count="857" uniqueCount="59">
  <si>
    <t xml:space="preserve">     Income</t>
  </si>
  <si>
    <t>MR Waiver-Fed</t>
  </si>
  <si>
    <t>MR Waiver State</t>
  </si>
  <si>
    <t>LAH Waiver Fed</t>
  </si>
  <si>
    <t>LAH Waiver State</t>
  </si>
  <si>
    <t>SETF</t>
  </si>
  <si>
    <t>United Way</t>
  </si>
  <si>
    <t>Local Gov Support</t>
  </si>
  <si>
    <t>Fundraiser</t>
  </si>
  <si>
    <t>Donations</t>
  </si>
  <si>
    <t>Interest</t>
  </si>
  <si>
    <t>Consumer Reimbursements</t>
  </si>
  <si>
    <t>Other</t>
  </si>
  <si>
    <t>Room &amp; Board</t>
  </si>
  <si>
    <t>Lunches/Snacks</t>
  </si>
  <si>
    <t>Line of Credit</t>
  </si>
  <si>
    <t>Total Income</t>
  </si>
  <si>
    <t>Salaries</t>
  </si>
  <si>
    <t>Payroll Taxes</t>
  </si>
  <si>
    <t>Employee Health Insurance</t>
  </si>
  <si>
    <t>Contract Staffing</t>
  </si>
  <si>
    <t>Staff Travel/Inservice</t>
  </si>
  <si>
    <t>Agency Insurance</t>
  </si>
  <si>
    <t>Building Payments</t>
  </si>
  <si>
    <t>Building Repairs &amp; Maintenance</t>
  </si>
  <si>
    <t>Fees/Dues/Property Tax</t>
  </si>
  <si>
    <t>Utilities</t>
  </si>
  <si>
    <t>Communications</t>
  </si>
  <si>
    <t>Supplies</t>
  </si>
  <si>
    <t>Lunches</t>
  </si>
  <si>
    <t>Van Operations &amp; Maintenance</t>
  </si>
  <si>
    <t>Transportation Services</t>
  </si>
  <si>
    <t>Equipment Purchase/Lease</t>
  </si>
  <si>
    <t>Audit</t>
  </si>
  <si>
    <t xml:space="preserve">Board Expense </t>
  </si>
  <si>
    <t>Miscellaneous</t>
  </si>
  <si>
    <t>New Hire</t>
  </si>
  <si>
    <t>Vehicle Payments</t>
  </si>
  <si>
    <t>Fund Raising</t>
  </si>
  <si>
    <t>Total Allowable Expenses</t>
  </si>
  <si>
    <t xml:space="preserve">     Room &amp; Board</t>
  </si>
  <si>
    <t>Food &amp; Supplies</t>
  </si>
  <si>
    <t>Rent</t>
  </si>
  <si>
    <t>Repairs &amp; Maintenance</t>
  </si>
  <si>
    <t>Furniture/Appliances</t>
  </si>
  <si>
    <t>Total Room &amp; Board Expenses</t>
  </si>
  <si>
    <t>Total Expenses</t>
  </si>
  <si>
    <t>Consumer Loans &amp; Advances</t>
  </si>
  <si>
    <t xml:space="preserve"> 2018 Budget </t>
  </si>
  <si>
    <t xml:space="preserve"> $                       -  </t>
  </si>
  <si>
    <t xml:space="preserve">     Expenses</t>
  </si>
  <si>
    <t>Financial Statement</t>
  </si>
  <si>
    <t>Money Market</t>
  </si>
  <si>
    <t>Checking Account</t>
  </si>
  <si>
    <t>LOC Payment</t>
  </si>
  <si>
    <t>Checking Balance</t>
  </si>
  <si>
    <t>C</t>
  </si>
  <si>
    <t>Arc of St. Clair County</t>
  </si>
  <si>
    <t>FY 2019-2020 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</si>
</sst>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4" fontId="0" fillId="0" borderId="0" xfId="0" applyNumberFormat="1"/>
    <xf numFmtId="17" fontId="1" fillId="0" borderId="0" xfId="0" applyNumberFormat="1" applyFont="1"/>
    <xf numFmtId="0" fontId="1" fillId="0" borderId="0" xfId="0" applyFont="1"/>
    <xf numFmtId="44" fontId="1" fillId="0" borderId="0" xfId="0" applyNumberFormat="1" applyFont="1"/>
    <xf numFmtId="8" fontId="1" fillId="0" borderId="0" xfId="0" applyNumberFormat="1" applyFont="1"/>
    <xf numFmtId="0" fontId="2" fillId="0" borderId="0" xfId="0" applyFont="1"/>
    <xf numFmtId="44" fontId="2" fillId="0" borderId="0" xfId="0" applyNumberFormat="1" applyFont="1"/>
    <xf numFmtId="8" fontId="2" fillId="0" borderId="0" xfId="0" applyNumberFormat="1" applyFont="1"/>
    <xf numFmtId="17" fontId="3" fillId="0" borderId="0" xfId="0" applyNumberFormat="1" applyFont="1"/>
    <xf numFmtId="0" fontId="3" fillId="0" borderId="0" xfId="0" applyFont="1"/>
    <xf numFmtId="44" fontId="3" fillId="0" borderId="0" xfId="0" applyNumberFormat="1" applyFont="1"/>
    <xf numFmtId="8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cy/Documents/FY%2016%2017/Financials%2016%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 2016"/>
      <sheetName val="Nov 2016"/>
      <sheetName val="Dec 2016"/>
      <sheetName val="Jan 2017"/>
      <sheetName val="Feb 2017"/>
      <sheetName val="Mar 2017"/>
      <sheetName val="April 2017"/>
      <sheetName val="May 2017"/>
      <sheetName val="June 2017"/>
      <sheetName val="July 2017"/>
      <sheetName val="Fiscal Year 2017"/>
      <sheetName val="Calendar Yr 2017"/>
      <sheetName val="United way budgets"/>
    </sheetNames>
    <sheetDataSet>
      <sheetData sheetId="0">
        <row r="6">
          <cell r="D6" t="str">
            <v>Current Month</v>
          </cell>
          <cell r="F6" t="str">
            <v>Year to Date</v>
          </cell>
          <cell r="H6" t="str">
            <v>Budget Balance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D63" sqref="D63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43009</v>
      </c>
    </row>
    <row r="2" spans="1:8" x14ac:dyDescent="0.25">
      <c r="A2" s="3" t="s">
        <v>52</v>
      </c>
      <c r="B2" s="3">
        <v>5421.02</v>
      </c>
    </row>
    <row r="3" spans="1:8" x14ac:dyDescent="0.25">
      <c r="A3" s="3" t="s">
        <v>53</v>
      </c>
      <c r="D3" s="7">
        <v>237956.68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82176.42</v>
      </c>
      <c r="E5" s="1"/>
      <c r="F5" s="7">
        <f>D5</f>
        <v>82176.42</v>
      </c>
      <c r="G5" s="1"/>
      <c r="H5" s="7">
        <f>B5-F5</f>
        <v>1091983.1600000001</v>
      </c>
    </row>
    <row r="6" spans="1:8" x14ac:dyDescent="0.25">
      <c r="A6" s="3" t="s">
        <v>2</v>
      </c>
      <c r="B6" s="4">
        <v>480608.88</v>
      </c>
      <c r="C6" s="1"/>
      <c r="D6" s="7">
        <v>31952.73</v>
      </c>
      <c r="E6" s="1"/>
      <c r="F6" s="7">
        <f t="shared" ref="F6:F21" si="0">D6</f>
        <v>31952.73</v>
      </c>
      <c r="G6" s="1"/>
      <c r="H6" s="7">
        <f t="shared" ref="H6:H21" si="1">B6-F6</f>
        <v>448656.15</v>
      </c>
    </row>
    <row r="7" spans="1:8" x14ac:dyDescent="0.25">
      <c r="A7" s="3" t="s">
        <v>3</v>
      </c>
      <c r="B7" s="4">
        <v>49460.51</v>
      </c>
      <c r="C7" s="1"/>
      <c r="D7" s="7">
        <v>4847.75</v>
      </c>
      <c r="E7" s="1"/>
      <c r="F7" s="7">
        <f t="shared" si="0"/>
        <v>4847.75</v>
      </c>
      <c r="G7" s="1"/>
      <c r="H7" s="7">
        <f t="shared" si="1"/>
        <v>44612.76</v>
      </c>
    </row>
    <row r="8" spans="1:8" x14ac:dyDescent="0.25">
      <c r="A8" s="3" t="s">
        <v>4</v>
      </c>
      <c r="B8" s="4">
        <v>20260.439999999999</v>
      </c>
      <c r="C8" s="1"/>
      <c r="D8" s="7">
        <v>1938.01</v>
      </c>
      <c r="E8" s="1"/>
      <c r="F8" s="7">
        <f t="shared" si="0"/>
        <v>1938.01</v>
      </c>
      <c r="G8" s="1"/>
      <c r="H8" s="7">
        <f t="shared" si="1"/>
        <v>18322.43</v>
      </c>
    </row>
    <row r="9" spans="1:8" x14ac:dyDescent="0.25">
      <c r="A9" s="3"/>
      <c r="B9" s="4">
        <v>1724489.4</v>
      </c>
      <c r="C9" s="1"/>
      <c r="D9" s="7">
        <f>SUM(D5:D8)</f>
        <v>120914.90999999999</v>
      </c>
      <c r="E9" s="1"/>
      <c r="F9" s="7">
        <f t="shared" si="0"/>
        <v>120914.90999999999</v>
      </c>
      <c r="G9" s="1"/>
      <c r="H9" s="7">
        <f t="shared" si="1"/>
        <v>1603574.49</v>
      </c>
    </row>
    <row r="10" spans="1:8" x14ac:dyDescent="0.25">
      <c r="A10" s="3" t="s">
        <v>5</v>
      </c>
      <c r="B10" s="4">
        <v>38093.620000000003</v>
      </c>
      <c r="C10" s="1"/>
      <c r="D10" s="7">
        <v>899.44</v>
      </c>
      <c r="E10" s="1"/>
      <c r="F10" s="7">
        <f t="shared" si="0"/>
        <v>899.44</v>
      </c>
      <c r="G10" s="1"/>
      <c r="H10" s="7">
        <f t="shared" si="1"/>
        <v>37194.18</v>
      </c>
    </row>
    <row r="11" spans="1:8" x14ac:dyDescent="0.25">
      <c r="A11" s="3" t="s">
        <v>6</v>
      </c>
      <c r="B11" s="4">
        <v>99645</v>
      </c>
      <c r="C11" s="1"/>
      <c r="D11" s="7">
        <v>8181</v>
      </c>
      <c r="E11" s="1"/>
      <c r="F11" s="7">
        <f t="shared" si="0"/>
        <v>8181</v>
      </c>
      <c r="G11" s="1"/>
      <c r="H11" s="7">
        <f t="shared" si="1"/>
        <v>91464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 t="shared" si="0"/>
        <v>0</v>
      </c>
      <c r="G12" s="1"/>
      <c r="H12" s="7">
        <f t="shared" si="1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 t="shared" si="0"/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0</v>
      </c>
      <c r="E14" s="1"/>
      <c r="F14" s="7">
        <f t="shared" si="0"/>
        <v>0</v>
      </c>
      <c r="G14" s="1"/>
      <c r="H14" s="7">
        <f t="shared" si="1"/>
        <v>6724.74</v>
      </c>
    </row>
    <row r="15" spans="1:8" x14ac:dyDescent="0.25">
      <c r="A15" s="3" t="s">
        <v>10</v>
      </c>
      <c r="B15" s="4">
        <v>106.33</v>
      </c>
      <c r="C15" s="1"/>
      <c r="D15" s="7">
        <v>0</v>
      </c>
      <c r="E15" s="1"/>
      <c r="F15" s="7">
        <f t="shared" si="0"/>
        <v>0</v>
      </c>
      <c r="G15" s="1"/>
      <c r="H15" s="7">
        <f t="shared" si="1"/>
        <v>106.33</v>
      </c>
    </row>
    <row r="16" spans="1:8" x14ac:dyDescent="0.25">
      <c r="A16" s="3" t="s">
        <v>11</v>
      </c>
      <c r="B16" s="4">
        <v>18494.830000000002</v>
      </c>
      <c r="C16" s="1"/>
      <c r="D16" s="7">
        <v>633.42999999999995</v>
      </c>
      <c r="E16" s="1"/>
      <c r="F16" s="7">
        <f t="shared" si="0"/>
        <v>633.42999999999995</v>
      </c>
      <c r="G16" s="1"/>
      <c r="H16" s="7">
        <f t="shared" si="1"/>
        <v>17861.400000000001</v>
      </c>
    </row>
    <row r="17" spans="1:8" x14ac:dyDescent="0.25">
      <c r="A17" s="3" t="s">
        <v>12</v>
      </c>
      <c r="B17" s="4">
        <v>1308.1600000000001</v>
      </c>
      <c r="C17" s="1"/>
      <c r="D17" s="7">
        <v>253.24</v>
      </c>
      <c r="E17" s="1"/>
      <c r="F17" s="7">
        <f t="shared" si="0"/>
        <v>253.24</v>
      </c>
      <c r="G17" s="1"/>
      <c r="H17" s="7">
        <f t="shared" si="1"/>
        <v>1054.92</v>
      </c>
    </row>
    <row r="18" spans="1:8" x14ac:dyDescent="0.25">
      <c r="A18" s="3" t="s">
        <v>13</v>
      </c>
      <c r="B18" s="4">
        <v>138600</v>
      </c>
      <c r="C18" s="1"/>
      <c r="D18" s="7">
        <v>10500</v>
      </c>
      <c r="E18" s="1"/>
      <c r="F18" s="7">
        <f t="shared" si="0"/>
        <v>10500</v>
      </c>
      <c r="G18" s="1"/>
      <c r="H18" s="7">
        <f t="shared" si="1"/>
        <v>128100</v>
      </c>
    </row>
    <row r="19" spans="1:8" x14ac:dyDescent="0.25">
      <c r="A19" s="3" t="s">
        <v>14</v>
      </c>
      <c r="B19" s="4">
        <v>2423.7199999999998</v>
      </c>
      <c r="C19" s="1"/>
      <c r="D19" s="7">
        <v>224.31</v>
      </c>
      <c r="E19" s="1">
        <f>SUM(D9:D20)</f>
        <v>141606.32999999999</v>
      </c>
      <c r="F19" s="7">
        <f t="shared" si="0"/>
        <v>224.31</v>
      </c>
      <c r="G19" s="1"/>
      <c r="H19" s="7">
        <f t="shared" si="1"/>
        <v>2199.41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 t="shared" si="0"/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141606.32999999999</v>
      </c>
      <c r="F21" s="7">
        <f t="shared" si="0"/>
        <v>141606.32999999999</v>
      </c>
      <c r="G21" s="1"/>
      <c r="H21" s="8">
        <f t="shared" si="1"/>
        <v>1903279.47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133697.13</v>
      </c>
      <c r="E23" s="1"/>
      <c r="F23" s="7">
        <f t="shared" ref="F23:F46" si="2">D23</f>
        <v>133697.13</v>
      </c>
      <c r="G23" s="1"/>
      <c r="H23" s="7">
        <f t="shared" ref="H23:H60" si="3">B23-F23</f>
        <v>1042929.66</v>
      </c>
    </row>
    <row r="24" spans="1:8" x14ac:dyDescent="0.25">
      <c r="A24" s="3" t="s">
        <v>18</v>
      </c>
      <c r="B24" s="4">
        <v>249444.89</v>
      </c>
      <c r="C24" s="1"/>
      <c r="D24" s="7">
        <v>28343.79</v>
      </c>
      <c r="E24" s="1"/>
      <c r="F24" s="7">
        <f t="shared" si="2"/>
        <v>28343.79</v>
      </c>
      <c r="G24" s="1"/>
      <c r="H24" s="7">
        <f t="shared" si="3"/>
        <v>221101.1</v>
      </c>
    </row>
    <row r="25" spans="1:8" x14ac:dyDescent="0.25">
      <c r="A25" s="3" t="s">
        <v>19</v>
      </c>
      <c r="B25" s="4">
        <v>161667.54999999999</v>
      </c>
      <c r="C25" s="1"/>
      <c r="D25" s="7">
        <v>14484.29</v>
      </c>
      <c r="E25" s="1"/>
      <c r="F25" s="7">
        <f t="shared" si="2"/>
        <v>14484.29</v>
      </c>
      <c r="G25" s="1"/>
      <c r="H25" s="7">
        <f t="shared" si="3"/>
        <v>147183.25999999998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 t="shared" si="2"/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 t="shared" si="2"/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4788.41</v>
      </c>
      <c r="E28" s="1"/>
      <c r="F28" s="7">
        <f t="shared" si="2"/>
        <v>4788.41</v>
      </c>
      <c r="G28" s="1"/>
      <c r="H28" s="7">
        <f t="shared" si="3"/>
        <v>65632.34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 t="shared" si="2"/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1385</v>
      </c>
      <c r="E30" s="1"/>
      <c r="F30" s="7">
        <f t="shared" si="2"/>
        <v>1385</v>
      </c>
      <c r="G30" s="1"/>
      <c r="H30" s="7">
        <f t="shared" si="3"/>
        <v>16183.8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 t="shared" si="2"/>
        <v>0</v>
      </c>
      <c r="G31" s="1"/>
      <c r="H31" s="7">
        <f t="shared" si="3"/>
        <v>7111.35</v>
      </c>
    </row>
    <row r="32" spans="1:8" x14ac:dyDescent="0.25">
      <c r="A32" s="3" t="s">
        <v>26</v>
      </c>
      <c r="B32" s="4">
        <v>13021.71</v>
      </c>
      <c r="C32" s="1"/>
      <c r="D32" s="7">
        <v>1045.99</v>
      </c>
      <c r="E32" s="1"/>
      <c r="F32" s="7">
        <f t="shared" si="2"/>
        <v>1045.99</v>
      </c>
      <c r="G32" s="1"/>
      <c r="H32" s="7">
        <f t="shared" si="3"/>
        <v>11975.72</v>
      </c>
    </row>
    <row r="33" spans="1:8" x14ac:dyDescent="0.25">
      <c r="A33" s="3" t="s">
        <v>27</v>
      </c>
      <c r="B33" s="4">
        <v>19083.919999999998</v>
      </c>
      <c r="C33" s="1"/>
      <c r="D33" s="7">
        <v>1508.15</v>
      </c>
      <c r="E33" s="1"/>
      <c r="F33" s="7">
        <f t="shared" si="2"/>
        <v>1508.15</v>
      </c>
      <c r="G33" s="1"/>
      <c r="H33" s="7">
        <f t="shared" si="3"/>
        <v>17575.769999999997</v>
      </c>
    </row>
    <row r="34" spans="1:8" x14ac:dyDescent="0.25">
      <c r="A34" s="3" t="s">
        <v>28</v>
      </c>
      <c r="B34" s="4">
        <v>20156.419999999998</v>
      </c>
      <c r="C34" s="1"/>
      <c r="D34" s="7">
        <v>1293.6300000000001</v>
      </c>
      <c r="E34" s="1"/>
      <c r="F34" s="7">
        <f t="shared" si="2"/>
        <v>1293.6300000000001</v>
      </c>
      <c r="G34" s="1"/>
      <c r="H34" s="7">
        <f t="shared" si="3"/>
        <v>18862.789999999997</v>
      </c>
    </row>
    <row r="35" spans="1:8" x14ac:dyDescent="0.25">
      <c r="A35" s="3" t="s">
        <v>29</v>
      </c>
      <c r="B35" s="4">
        <v>2711.83</v>
      </c>
      <c r="C35" s="1"/>
      <c r="D35" s="7">
        <v>408.28</v>
      </c>
      <c r="E35" s="1"/>
      <c r="F35" s="7">
        <f t="shared" si="2"/>
        <v>408.28</v>
      </c>
      <c r="G35" s="1"/>
      <c r="H35" s="7">
        <f t="shared" si="3"/>
        <v>2303.5500000000002</v>
      </c>
    </row>
    <row r="36" spans="1:8" x14ac:dyDescent="0.25">
      <c r="A36" s="3" t="s">
        <v>30</v>
      </c>
      <c r="B36" s="4">
        <v>13847.35</v>
      </c>
      <c r="C36" s="1"/>
      <c r="D36" s="7">
        <v>636.80999999999995</v>
      </c>
      <c r="E36" s="1"/>
      <c r="F36" s="7">
        <f t="shared" si="2"/>
        <v>636.80999999999995</v>
      </c>
      <c r="G36" s="1"/>
      <c r="H36" s="7">
        <f t="shared" si="3"/>
        <v>13210.54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 t="shared" si="2"/>
        <v>5646.33</v>
      </c>
      <c r="G37" s="1"/>
      <c r="H37" s="7">
        <f t="shared" si="3"/>
        <v>68885.23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 t="shared" si="2"/>
        <v>85.52</v>
      </c>
      <c r="G38" s="1"/>
      <c r="H38" s="7">
        <f t="shared" si="3"/>
        <v>16710.16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 t="shared" si="2"/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286.58</v>
      </c>
      <c r="E40" s="1"/>
      <c r="F40" s="7">
        <f t="shared" si="2"/>
        <v>286.58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0</v>
      </c>
      <c r="E41" s="1"/>
      <c r="F41" s="7">
        <f t="shared" si="2"/>
        <v>0</v>
      </c>
      <c r="G41" s="1"/>
      <c r="H41" s="7">
        <f t="shared" si="3"/>
        <v>739.07</v>
      </c>
    </row>
    <row r="42" spans="1:8" x14ac:dyDescent="0.25">
      <c r="A42" s="3" t="s">
        <v>36</v>
      </c>
      <c r="B42" s="4">
        <v>5424.65</v>
      </c>
      <c r="C42" s="1"/>
      <c r="D42" s="7">
        <v>134.15</v>
      </c>
      <c r="E42" s="1"/>
      <c r="F42" s="7">
        <f t="shared" si="2"/>
        <v>134.15</v>
      </c>
      <c r="G42" s="1"/>
      <c r="H42" s="7">
        <f t="shared" si="3"/>
        <v>5290.5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 t="shared" si="2"/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 t="shared" si="2"/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304.54000000000002</v>
      </c>
      <c r="E45" s="1"/>
      <c r="F45" s="7">
        <f t="shared" si="2"/>
        <v>304.54000000000002</v>
      </c>
      <c r="G45" s="1"/>
      <c r="H45" s="7">
        <f t="shared" si="3"/>
        <v>27833.94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194048.59999999998</v>
      </c>
      <c r="E46" s="1"/>
      <c r="F46" s="7">
        <f t="shared" si="2"/>
        <v>194048.59999999998</v>
      </c>
      <c r="G46" s="1"/>
      <c r="H46" s="7">
        <f t="shared" si="3"/>
        <v>1683242.2000000002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2002.59</v>
      </c>
      <c r="E49" s="1"/>
      <c r="F49" s="7">
        <f t="shared" ref="F49:F62" si="4">D49</f>
        <v>2002.59</v>
      </c>
      <c r="G49" s="1"/>
      <c r="H49" s="7">
        <f t="shared" si="3"/>
        <v>12126.07</v>
      </c>
    </row>
    <row r="50" spans="1:8" x14ac:dyDescent="0.25">
      <c r="A50" s="3" t="s">
        <v>42</v>
      </c>
      <c r="B50" s="4">
        <v>58082.2</v>
      </c>
      <c r="C50" s="1"/>
      <c r="D50" s="7">
        <v>4876</v>
      </c>
      <c r="E50" s="1"/>
      <c r="F50" s="7">
        <f t="shared" si="4"/>
        <v>4876</v>
      </c>
      <c r="G50" s="1"/>
      <c r="H50" s="7">
        <f t="shared" si="3"/>
        <v>53206.2</v>
      </c>
    </row>
    <row r="51" spans="1:8" x14ac:dyDescent="0.25">
      <c r="A51" s="3" t="s">
        <v>26</v>
      </c>
      <c r="B51" s="4">
        <v>27062.99</v>
      </c>
      <c r="C51" s="1"/>
      <c r="D51" s="7">
        <v>3125.62</v>
      </c>
      <c r="E51" s="1"/>
      <c r="F51" s="7">
        <f t="shared" si="4"/>
        <v>3125.62</v>
      </c>
      <c r="G51" s="1"/>
      <c r="H51" s="7">
        <f t="shared" si="3"/>
        <v>23937.370000000003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 t="shared" si="4"/>
        <v>0</v>
      </c>
      <c r="G52" s="1"/>
      <c r="H52" s="7">
        <f t="shared" si="3"/>
        <v>2053.61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 t="shared" si="4"/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10004.209999999999</v>
      </c>
      <c r="E54" s="1"/>
      <c r="F54" s="7">
        <f t="shared" si="4"/>
        <v>10004.209999999999</v>
      </c>
      <c r="G54" s="1"/>
      <c r="H54" s="7">
        <f t="shared" si="3"/>
        <v>91323.260000000009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204052.80999999997</v>
      </c>
      <c r="E55" s="1"/>
      <c r="F55" s="7">
        <f t="shared" si="4"/>
        <v>204052.80999999997</v>
      </c>
      <c r="G55" s="1"/>
      <c r="H55" s="7">
        <f t="shared" si="3"/>
        <v>1774565.46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677.01</v>
      </c>
      <c r="E57" s="1"/>
      <c r="F57" s="7">
        <f t="shared" si="4"/>
        <v>677.01</v>
      </c>
      <c r="G57" s="1"/>
      <c r="H57" s="7">
        <f t="shared" si="3"/>
        <v>11857.67</v>
      </c>
    </row>
    <row r="58" spans="1:8" x14ac:dyDescent="0.25">
      <c r="A58" s="3" t="s">
        <v>54</v>
      </c>
      <c r="B58" s="4"/>
      <c r="C58" s="1"/>
      <c r="D58" s="7">
        <v>2695.46</v>
      </c>
      <c r="E58" s="1"/>
      <c r="F58" s="7">
        <f t="shared" si="4"/>
        <v>2695.46</v>
      </c>
      <c r="G58" s="1"/>
      <c r="H58" s="7">
        <f t="shared" si="3"/>
        <v>-2695.46</v>
      </c>
    </row>
    <row r="59" spans="1:8" x14ac:dyDescent="0.25">
      <c r="A59" s="3" t="s">
        <v>46</v>
      </c>
      <c r="B59" s="4"/>
      <c r="C59" s="1"/>
      <c r="D59" s="7">
        <f>SUM(D55+D57+D58)</f>
        <v>207425.27999999997</v>
      </c>
      <c r="E59" s="1"/>
      <c r="F59" s="7">
        <f t="shared" si="4"/>
        <v>207425.27999999997</v>
      </c>
      <c r="G59" s="1"/>
      <c r="H59" s="7">
        <f t="shared" si="3"/>
        <v>-207425.27999999997</v>
      </c>
    </row>
    <row r="60" spans="1:8" x14ac:dyDescent="0.25">
      <c r="A60" s="3"/>
      <c r="B60" s="4"/>
      <c r="C60" s="1"/>
      <c r="D60" s="7">
        <f>D46-D59</f>
        <v>-13376.679999999993</v>
      </c>
      <c r="E60" s="1"/>
      <c r="F60" s="7">
        <f t="shared" si="4"/>
        <v>-13376.679999999993</v>
      </c>
      <c r="G60" s="1"/>
      <c r="H60" s="7">
        <f t="shared" si="3"/>
        <v>13376.679999999993</v>
      </c>
    </row>
    <row r="61" spans="1:8" x14ac:dyDescent="0.25">
      <c r="A61" s="3"/>
      <c r="B61" s="4"/>
      <c r="C61" s="1"/>
      <c r="D61" s="7"/>
      <c r="E61" s="1"/>
      <c r="F61" s="7">
        <f t="shared" si="4"/>
        <v>0</v>
      </c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172137.73000000004</v>
      </c>
      <c r="E62" s="1"/>
      <c r="F62" s="7">
        <f t="shared" si="4"/>
        <v>172137.73000000004</v>
      </c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22" workbookViewId="0">
      <selection activeCell="F62" sqref="F62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3.570312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43282</v>
      </c>
    </row>
    <row r="2" spans="1:8" x14ac:dyDescent="0.25">
      <c r="A2" s="3" t="s">
        <v>52</v>
      </c>
      <c r="B2" s="4">
        <v>5426.41</v>
      </c>
    </row>
    <row r="3" spans="1:8" x14ac:dyDescent="0.25">
      <c r="A3" s="3" t="s">
        <v>53</v>
      </c>
      <c r="D3" s="7">
        <v>103975.5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76999.199999999997</v>
      </c>
      <c r="E5" s="1"/>
      <c r="F5" s="7">
        <f>'June 2018'!F5+'July 2018'!D5</f>
        <v>801058.1</v>
      </c>
      <c r="G5" s="1"/>
      <c r="H5" s="7">
        <f>B5-F5</f>
        <v>373101.4800000001</v>
      </c>
    </row>
    <row r="6" spans="1:8" x14ac:dyDescent="0.25">
      <c r="A6" s="3" t="s">
        <v>2</v>
      </c>
      <c r="B6" s="4">
        <v>480608.88</v>
      </c>
      <c r="C6" s="1"/>
      <c r="D6" s="7">
        <v>29744.66</v>
      </c>
      <c r="E6" s="1"/>
      <c r="F6" s="7">
        <f>'June 2018'!F6+'July 2018'!D6</f>
        <v>312797.86</v>
      </c>
      <c r="G6" s="1"/>
      <c r="H6" s="7">
        <f t="shared" ref="H6:H21" si="0">B6-F6</f>
        <v>167811.02000000002</v>
      </c>
    </row>
    <row r="7" spans="1:8" x14ac:dyDescent="0.25">
      <c r="A7" s="3" t="s">
        <v>3</v>
      </c>
      <c r="B7" s="4">
        <v>49460.51</v>
      </c>
      <c r="C7" s="1"/>
      <c r="D7" s="7">
        <v>4677.55</v>
      </c>
      <c r="E7" s="1"/>
      <c r="F7" s="7">
        <f>'June 2018'!F7+'July 2018'!D7</f>
        <v>52130.990000000005</v>
      </c>
      <c r="G7" s="1"/>
      <c r="H7" s="7">
        <f t="shared" si="0"/>
        <v>-2670.4800000000032</v>
      </c>
    </row>
    <row r="8" spans="1:8" x14ac:dyDescent="0.25">
      <c r="A8" s="3" t="s">
        <v>4</v>
      </c>
      <c r="B8" s="4">
        <v>20260.439999999999</v>
      </c>
      <c r="C8" s="1"/>
      <c r="D8" s="7">
        <v>1869.97</v>
      </c>
      <c r="E8" s="1"/>
      <c r="F8" s="7">
        <f>'June 2018'!F8+'July 2018'!D8</f>
        <v>20840.72</v>
      </c>
      <c r="G8" s="1"/>
      <c r="H8" s="7">
        <f t="shared" si="0"/>
        <v>-580.28000000000247</v>
      </c>
    </row>
    <row r="9" spans="1:8" x14ac:dyDescent="0.25">
      <c r="A9" s="3"/>
      <c r="B9" s="4">
        <v>1724489.4</v>
      </c>
      <c r="C9" s="1"/>
      <c r="D9" s="7">
        <f>SUM(D5:D8)</f>
        <v>113291.38</v>
      </c>
      <c r="E9" s="1"/>
      <c r="F9" s="7">
        <f>SUM(F5:F8)</f>
        <v>1186827.67</v>
      </c>
      <c r="G9" s="1"/>
      <c r="H9" s="7">
        <f t="shared" si="0"/>
        <v>537661.73</v>
      </c>
    </row>
    <row r="10" spans="1:8" x14ac:dyDescent="0.25">
      <c r="A10" s="3" t="s">
        <v>5</v>
      </c>
      <c r="B10" s="4">
        <v>38093.620000000003</v>
      </c>
      <c r="C10" s="1"/>
      <c r="D10" s="7">
        <v>1037.78</v>
      </c>
      <c r="E10" s="1"/>
      <c r="F10" s="7">
        <f>'June 2018'!F10+'July 2018'!D10</f>
        <v>35248.589999999997</v>
      </c>
      <c r="G10" s="1"/>
      <c r="H10" s="7">
        <f t="shared" si="0"/>
        <v>2845.0300000000061</v>
      </c>
    </row>
    <row r="11" spans="1:8" x14ac:dyDescent="0.25">
      <c r="A11" s="3" t="s">
        <v>6</v>
      </c>
      <c r="B11" s="4">
        <v>99645</v>
      </c>
      <c r="C11" s="1"/>
      <c r="D11" s="7">
        <v>0</v>
      </c>
      <c r="E11" s="1"/>
      <c r="F11" s="7">
        <f>'June 2018'!F11+'July 2018'!D11</f>
        <v>40574.879999999997</v>
      </c>
      <c r="G11" s="1"/>
      <c r="H11" s="7">
        <f t="shared" si="0"/>
        <v>59070.12</v>
      </c>
    </row>
    <row r="12" spans="1:8" x14ac:dyDescent="0.25">
      <c r="A12" s="3" t="s">
        <v>7</v>
      </c>
      <c r="B12" s="4">
        <v>15000</v>
      </c>
      <c r="C12" s="1"/>
      <c r="D12" s="7">
        <v>15000</v>
      </c>
      <c r="E12" s="1"/>
      <c r="F12" s="7">
        <f>'June 2018'!F12+'July 2018'!D12</f>
        <v>15000</v>
      </c>
      <c r="G12" s="1"/>
      <c r="H12" s="7">
        <f t="shared" si="0"/>
        <v>0</v>
      </c>
    </row>
    <row r="13" spans="1:8" x14ac:dyDescent="0.25">
      <c r="A13" s="3" t="s">
        <v>8</v>
      </c>
      <c r="B13" s="4" t="s">
        <v>49</v>
      </c>
      <c r="C13" s="1"/>
      <c r="D13" s="7">
        <v>1181</v>
      </c>
      <c r="E13" s="1"/>
      <c r="F13" s="7">
        <f>'June 2018'!F13+'July 2018'!D13</f>
        <v>1181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377.67</v>
      </c>
      <c r="E14" s="1"/>
      <c r="F14" s="7">
        <f>'June 2018'!F14+'July 2018'!D14</f>
        <v>5265.47</v>
      </c>
      <c r="G14" s="1"/>
      <c r="H14" s="7">
        <f t="shared" si="0"/>
        <v>1459.2699999999995</v>
      </c>
    </row>
    <row r="15" spans="1:8" x14ac:dyDescent="0.25">
      <c r="A15" s="3" t="s">
        <v>10</v>
      </c>
      <c r="B15" s="4">
        <v>106.33</v>
      </c>
      <c r="C15" s="1"/>
      <c r="D15" s="7">
        <v>10.89</v>
      </c>
      <c r="E15" s="1"/>
      <c r="F15" s="7">
        <f>'June 2018'!F15+'July 2018'!D15</f>
        <v>60.69</v>
      </c>
      <c r="G15" s="1"/>
      <c r="H15" s="7">
        <f t="shared" si="0"/>
        <v>45.64</v>
      </c>
    </row>
    <row r="16" spans="1:8" x14ac:dyDescent="0.25">
      <c r="A16" s="3" t="s">
        <v>11</v>
      </c>
      <c r="B16" s="4">
        <v>18494.830000000002</v>
      </c>
      <c r="C16" s="1"/>
      <c r="D16" s="7">
        <v>891.53</v>
      </c>
      <c r="E16" s="1"/>
      <c r="F16" s="7">
        <f>'June 2018'!F16+'July 2018'!D16</f>
        <v>8166.28</v>
      </c>
      <c r="G16" s="1"/>
      <c r="H16" s="7">
        <f t="shared" si="0"/>
        <v>10328.550000000003</v>
      </c>
    </row>
    <row r="17" spans="1:8" x14ac:dyDescent="0.25">
      <c r="A17" s="3" t="s">
        <v>12</v>
      </c>
      <c r="B17" s="4">
        <v>1308.1600000000001</v>
      </c>
      <c r="C17" s="1"/>
      <c r="D17" s="7">
        <v>0</v>
      </c>
      <c r="E17" s="1"/>
      <c r="F17" s="7">
        <f>'June 2018'!F17+'July 2018'!D17</f>
        <v>3123.08</v>
      </c>
      <c r="G17" s="1"/>
      <c r="H17" s="7">
        <f t="shared" si="0"/>
        <v>-1814.9199999999998</v>
      </c>
    </row>
    <row r="18" spans="1:8" x14ac:dyDescent="0.25">
      <c r="A18" s="3" t="s">
        <v>13</v>
      </c>
      <c r="B18" s="4">
        <v>138600</v>
      </c>
      <c r="C18" s="1"/>
      <c r="D18" s="7">
        <v>12199.05</v>
      </c>
      <c r="E18" s="1"/>
      <c r="F18" s="7">
        <f>'June 2018'!F18+'July 2018'!D18</f>
        <v>106405.8</v>
      </c>
      <c r="G18" s="1"/>
      <c r="H18" s="7">
        <f t="shared" si="0"/>
        <v>32194.199999999997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193989.3</v>
      </c>
      <c r="F19" s="7">
        <f>'June 2018'!F19+'July 2018'!D19</f>
        <v>1177.5</v>
      </c>
      <c r="G19" s="1"/>
      <c r="H19" s="7">
        <f t="shared" si="0"/>
        <v>1246.2199999999998</v>
      </c>
    </row>
    <row r="20" spans="1:8" x14ac:dyDescent="0.25">
      <c r="A20" s="3" t="s">
        <v>15</v>
      </c>
      <c r="B20" s="4" t="s">
        <v>49</v>
      </c>
      <c r="C20" s="1"/>
      <c r="D20" s="7">
        <v>50000</v>
      </c>
      <c r="E20" s="1"/>
      <c r="F20" s="7">
        <f>'June 2018'!F20+'July 2018'!D20</f>
        <v>50000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SUM(D9:D20)</f>
        <v>193989.3</v>
      </c>
      <c r="F21" s="7">
        <f>SUM(F9:F20)</f>
        <v>1453030.96</v>
      </c>
      <c r="G21" s="1"/>
      <c r="H21" s="8">
        <f t="shared" si="0"/>
        <v>591854.84000000008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91259.8</v>
      </c>
      <c r="E23" s="1"/>
      <c r="F23" s="7">
        <f>'June 2018'!F23+'July 2018'!D23</f>
        <v>953600.3600000001</v>
      </c>
      <c r="G23" s="1"/>
      <c r="H23" s="7">
        <f t="shared" ref="H23:H59" si="1">B23-F23</f>
        <v>223026.42999999993</v>
      </c>
    </row>
    <row r="24" spans="1:8" x14ac:dyDescent="0.25">
      <c r="A24" s="3" t="s">
        <v>18</v>
      </c>
      <c r="B24" s="4">
        <v>249444.89</v>
      </c>
      <c r="C24" s="1"/>
      <c r="D24" s="7">
        <v>19347.080000000002</v>
      </c>
      <c r="E24" s="1"/>
      <c r="F24" s="7">
        <f>'June 2018'!F24+'July 2018'!D24</f>
        <v>202163.32</v>
      </c>
      <c r="G24" s="1"/>
      <c r="H24" s="7">
        <f t="shared" si="1"/>
        <v>47281.570000000007</v>
      </c>
    </row>
    <row r="25" spans="1:8" x14ac:dyDescent="0.25">
      <c r="A25" s="3" t="s">
        <v>19</v>
      </c>
      <c r="B25" s="4">
        <v>161667.54999999999</v>
      </c>
      <c r="C25" s="1"/>
      <c r="D25" s="7">
        <v>11048.94</v>
      </c>
      <c r="E25" s="1"/>
      <c r="F25" s="7">
        <f>'June 2018'!F25+'July 2018'!D25</f>
        <v>136183.50999999998</v>
      </c>
      <c r="G25" s="1"/>
      <c r="H25" s="7">
        <f t="shared" si="1"/>
        <v>25484.040000000008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'June 2018'!F26+'July 2018'!D26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'June 2018'!F27+'July 2018'!D27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5696.15</v>
      </c>
      <c r="E28" s="1"/>
      <c r="F28" s="7">
        <f>'June 2018'!F28+'July 2018'!D28</f>
        <v>58683.659999999996</v>
      </c>
      <c r="G28" s="1"/>
      <c r="H28" s="7">
        <f t="shared" si="1"/>
        <v>11737.090000000004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'June 2018'!F29+'July 2018'!D29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1145.6300000000001</v>
      </c>
      <c r="E30" s="1"/>
      <c r="F30" s="7">
        <f>'June 2018'!F30+'July 2018'!D30</f>
        <v>13615.11</v>
      </c>
      <c r="G30" s="1"/>
      <c r="H30" s="7">
        <f t="shared" si="1"/>
        <v>3953.6899999999987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>'June 2018'!F31+'July 2018'!D31</f>
        <v>5181.29</v>
      </c>
      <c r="G31" s="1"/>
      <c r="H31" s="7">
        <f t="shared" si="1"/>
        <v>1930.0600000000004</v>
      </c>
    </row>
    <row r="32" spans="1:8" x14ac:dyDescent="0.25">
      <c r="A32" s="3" t="s">
        <v>26</v>
      </c>
      <c r="B32" s="4">
        <v>13021.71</v>
      </c>
      <c r="C32" s="1"/>
      <c r="D32" s="7">
        <v>997.56</v>
      </c>
      <c r="E32" s="1"/>
      <c r="F32" s="7">
        <f>'June 2018'!F32+'July 2018'!D32</f>
        <v>14091.08</v>
      </c>
      <c r="G32" s="1"/>
      <c r="H32" s="7">
        <f t="shared" si="1"/>
        <v>-1069.3700000000008</v>
      </c>
    </row>
    <row r="33" spans="1:8" x14ac:dyDescent="0.25">
      <c r="A33" s="3" t="s">
        <v>27</v>
      </c>
      <c r="B33" s="4">
        <v>19083.919999999998</v>
      </c>
      <c r="C33" s="1"/>
      <c r="D33" s="7">
        <v>1563.28</v>
      </c>
      <c r="E33" s="1"/>
      <c r="F33" s="7">
        <f>'June 2018'!F33+'July 2018'!D33</f>
        <v>16073.78</v>
      </c>
      <c r="G33" s="1"/>
      <c r="H33" s="7">
        <f t="shared" si="1"/>
        <v>3010.1399999999976</v>
      </c>
    </row>
    <row r="34" spans="1:8" x14ac:dyDescent="0.25">
      <c r="A34" s="3" t="s">
        <v>28</v>
      </c>
      <c r="B34" s="4">
        <v>20156.419999999998</v>
      </c>
      <c r="C34" s="1"/>
      <c r="D34" s="7">
        <v>147.27000000000001</v>
      </c>
      <c r="E34" s="1"/>
      <c r="F34" s="7">
        <f>'June 2018'!F34+'July 2018'!D34</f>
        <v>11626.32</v>
      </c>
      <c r="G34" s="1"/>
      <c r="H34" s="7">
        <f t="shared" si="1"/>
        <v>8530.0999999999985</v>
      </c>
    </row>
    <row r="35" spans="1:8" x14ac:dyDescent="0.25">
      <c r="A35" s="3" t="s">
        <v>29</v>
      </c>
      <c r="B35" s="4">
        <v>2711.83</v>
      </c>
      <c r="C35" s="1"/>
      <c r="D35" s="7">
        <v>0</v>
      </c>
      <c r="E35" s="1"/>
      <c r="F35" s="7">
        <f>'June 2018'!F35+'July 2018'!D35</f>
        <v>1037.71</v>
      </c>
      <c r="G35" s="1"/>
      <c r="H35" s="7">
        <f t="shared" si="1"/>
        <v>1674.12</v>
      </c>
    </row>
    <row r="36" spans="1:8" x14ac:dyDescent="0.25">
      <c r="A36" s="3" t="s">
        <v>30</v>
      </c>
      <c r="B36" s="4">
        <v>13847.35</v>
      </c>
      <c r="C36" s="1"/>
      <c r="D36" s="7">
        <v>1297.32</v>
      </c>
      <c r="E36" s="1"/>
      <c r="F36" s="7">
        <f>'June 2018'!F36+'July 2018'!D36</f>
        <v>7548.08</v>
      </c>
      <c r="G36" s="1"/>
      <c r="H36" s="7">
        <f t="shared" si="1"/>
        <v>6299.27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'June 2018'!F37+'July 2018'!D37</f>
        <v>67755.960000000006</v>
      </c>
      <c r="G37" s="1"/>
      <c r="H37" s="7">
        <f t="shared" si="1"/>
        <v>6775.5999999999913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'June 2018'!F38+'July 2018'!D38</f>
        <v>598.64</v>
      </c>
      <c r="G38" s="1"/>
      <c r="H38" s="7">
        <f t="shared" si="1"/>
        <v>16197.04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'June 2018'!F39+'July 2018'!D39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60.07</v>
      </c>
      <c r="E40" s="1"/>
      <c r="F40" s="7">
        <f>'June 2018'!F40+'July 2018'!D40</f>
        <v>1234.56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60</v>
      </c>
      <c r="E41" s="1"/>
      <c r="F41" s="7">
        <f>'June 2018'!F41+'July 2018'!D41</f>
        <v>3904</v>
      </c>
      <c r="G41" s="1"/>
      <c r="H41" s="7">
        <f t="shared" si="1"/>
        <v>-3164.93</v>
      </c>
    </row>
    <row r="42" spans="1:8" x14ac:dyDescent="0.25">
      <c r="A42" s="3" t="s">
        <v>36</v>
      </c>
      <c r="B42" s="4">
        <v>5424.65</v>
      </c>
      <c r="C42" s="1"/>
      <c r="D42" s="7">
        <v>59.75</v>
      </c>
      <c r="E42" s="1"/>
      <c r="F42" s="7">
        <f>'June 2018'!F42+'July 2018'!D42</f>
        <v>3118.5</v>
      </c>
      <c r="G42" s="1"/>
      <c r="H42" s="7">
        <f t="shared" si="1"/>
        <v>2306.1499999999996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'June 2018'!F43+'July 2018'!D43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'June 2018'!F44+'July 2018'!D44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363.56</v>
      </c>
      <c r="E45" s="1"/>
      <c r="F45" s="7">
        <f>'June 2018'!F45+'July 2018'!D45</f>
        <v>2837.8499999999995</v>
      </c>
      <c r="G45" s="1"/>
      <c r="H45" s="7">
        <f t="shared" si="1"/>
        <v>25300.63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138778.25999999998</v>
      </c>
      <c r="E46" s="1"/>
      <c r="F46" s="7">
        <f>SUM(F23:F45)</f>
        <v>1499253.7300000004</v>
      </c>
      <c r="G46" s="1"/>
      <c r="H46" s="7">
        <f t="shared" si="1"/>
        <v>378037.0699999996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862.52</v>
      </c>
      <c r="E49" s="1"/>
      <c r="F49" s="7">
        <f>'June 2018'!F49+'July 2018'!D49</f>
        <v>11785.910000000002</v>
      </c>
      <c r="G49" s="1"/>
      <c r="H49" s="7">
        <f t="shared" si="1"/>
        <v>2342.7499999999982</v>
      </c>
    </row>
    <row r="50" spans="1:8" x14ac:dyDescent="0.25">
      <c r="A50" s="3" t="s">
        <v>42</v>
      </c>
      <c r="B50" s="4">
        <v>58082.2</v>
      </c>
      <c r="C50" s="1"/>
      <c r="D50" s="7">
        <v>4957</v>
      </c>
      <c r="E50" s="1"/>
      <c r="F50" s="7">
        <f>'June 2018'!F50+'July 2018'!D50</f>
        <v>49346</v>
      </c>
      <c r="G50" s="1"/>
      <c r="H50" s="7">
        <f t="shared" si="1"/>
        <v>8736.1999999999971</v>
      </c>
    </row>
    <row r="51" spans="1:8" x14ac:dyDescent="0.25">
      <c r="A51" s="3" t="s">
        <v>26</v>
      </c>
      <c r="B51" s="4">
        <v>27062.99</v>
      </c>
      <c r="C51" s="1"/>
      <c r="D51" s="7">
        <v>2714.85</v>
      </c>
      <c r="E51" s="1"/>
      <c r="F51" s="7">
        <f>'June 2018'!F51+'July 2018'!D51</f>
        <v>27527.05</v>
      </c>
      <c r="G51" s="1"/>
      <c r="H51" s="7">
        <f t="shared" si="1"/>
        <v>-464.05999999999767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>'June 2018'!F52+'July 2018'!D52</f>
        <v>1825.35</v>
      </c>
      <c r="G52" s="1"/>
      <c r="H52" s="7">
        <f t="shared" si="1"/>
        <v>228.26000000000022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'June 2018'!F53+'July 2018'!D53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8534.3700000000008</v>
      </c>
      <c r="E54" s="1"/>
      <c r="F54" s="7">
        <f>'June 2018'!F54+'July 2018'!D54</f>
        <v>90484.31</v>
      </c>
      <c r="G54" s="1"/>
      <c r="H54" s="7">
        <f t="shared" si="1"/>
        <v>10843.160000000003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147312.62999999998</v>
      </c>
      <c r="E55" s="1"/>
      <c r="F55" s="7">
        <f>SUM(F49:F54)</f>
        <v>180968.62</v>
      </c>
      <c r="G55" s="1"/>
      <c r="H55" s="7">
        <f t="shared" si="1"/>
        <v>1797649.65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1785.54</v>
      </c>
      <c r="E57" s="1"/>
      <c r="F57" s="7">
        <f>'June 2018'!F57+'July 2018'!D57</f>
        <v>10463.75</v>
      </c>
      <c r="G57" s="1"/>
      <c r="H57" s="7">
        <f t="shared" si="1"/>
        <v>2070.9300000000003</v>
      </c>
    </row>
    <row r="58" spans="1:8" x14ac:dyDescent="0.25">
      <c r="A58" s="3" t="s">
        <v>54</v>
      </c>
      <c r="B58" s="4"/>
      <c r="C58" s="1"/>
      <c r="D58" s="7">
        <v>0</v>
      </c>
      <c r="E58" s="1"/>
      <c r="F58" s="7">
        <f>'June 2018'!F58+'July 2018'!D58</f>
        <v>20094.27</v>
      </c>
      <c r="G58" s="1"/>
      <c r="H58" s="7">
        <f t="shared" si="1"/>
        <v>-20094.27</v>
      </c>
    </row>
    <row r="59" spans="1:8" x14ac:dyDescent="0.25">
      <c r="A59" s="3" t="s">
        <v>46</v>
      </c>
      <c r="B59" s="4"/>
      <c r="C59" s="1"/>
      <c r="D59" s="7">
        <f>SUM(D55+D57+D58)</f>
        <v>149098.16999999998</v>
      </c>
      <c r="E59" s="1"/>
      <c r="F59" s="7">
        <f t="shared" ref="F59:F60" si="2">D59</f>
        <v>149098.16999999998</v>
      </c>
      <c r="G59" s="1"/>
      <c r="H59" s="7">
        <f t="shared" si="1"/>
        <v>-149098.16999999998</v>
      </c>
    </row>
    <row r="60" spans="1:8" x14ac:dyDescent="0.25">
      <c r="A60" s="3"/>
      <c r="B60" s="4"/>
      <c r="C60" s="1"/>
      <c r="D60" s="7">
        <f>D21-D55</f>
        <v>46676.670000000013</v>
      </c>
      <c r="E60" s="1"/>
      <c r="F60" s="7">
        <f t="shared" si="2"/>
        <v>46676.670000000013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148866.63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13" workbookViewId="0">
      <selection activeCell="F56" sqref="F56"/>
    </sheetView>
  </sheetViews>
  <sheetFormatPr defaultRowHeight="11.25" x14ac:dyDescent="0.2"/>
  <cols>
    <col min="1" max="1" width="26.85546875" style="10" bestFit="1" customWidth="1"/>
    <col min="2" max="2" width="12.5703125" style="10" customWidth="1"/>
    <col min="3" max="3" width="2.5703125" style="10" customWidth="1"/>
    <col min="4" max="4" width="14.28515625" style="10" bestFit="1" customWidth="1"/>
    <col min="5" max="5" width="2.42578125" style="10" customWidth="1"/>
    <col min="6" max="6" width="13.5703125" style="10" bestFit="1" customWidth="1"/>
    <col min="7" max="7" width="3.140625" style="10" customWidth="1"/>
    <col min="8" max="8" width="14.85546875" style="10" bestFit="1" customWidth="1"/>
    <col min="9" max="16384" width="9.140625" style="10"/>
  </cols>
  <sheetData>
    <row r="1" spans="1:8" x14ac:dyDescent="0.2">
      <c r="A1" s="9" t="s">
        <v>51</v>
      </c>
      <c r="B1" s="9">
        <v>43313</v>
      </c>
    </row>
    <row r="2" spans="1:8" x14ac:dyDescent="0.2">
      <c r="A2" s="10" t="s">
        <v>52</v>
      </c>
      <c r="B2" s="11">
        <v>5427.79</v>
      </c>
    </row>
    <row r="3" spans="1:8" x14ac:dyDescent="0.2">
      <c r="A3" s="10" t="s">
        <v>53</v>
      </c>
      <c r="D3" s="11">
        <v>174046.57</v>
      </c>
    </row>
    <row r="4" spans="1:8" x14ac:dyDescent="0.2">
      <c r="A4" s="10" t="s">
        <v>0</v>
      </c>
      <c r="B4" s="10" t="s">
        <v>48</v>
      </c>
      <c r="D4" s="10" t="str">
        <f>'[1]Oct 2016'!D6</f>
        <v>Current Month</v>
      </c>
      <c r="F4" s="10" t="str">
        <f>'[1]Oct 2016'!F6</f>
        <v>Year to Date</v>
      </c>
      <c r="H4" s="10" t="str">
        <f>'[1]Oct 2016'!H6</f>
        <v>Budget Balance</v>
      </c>
    </row>
    <row r="5" spans="1:8" x14ac:dyDescent="0.2">
      <c r="A5" s="10" t="s">
        <v>1</v>
      </c>
      <c r="B5" s="11">
        <v>1174159.58</v>
      </c>
      <c r="C5" s="11"/>
      <c r="D5" s="11">
        <v>84779.79</v>
      </c>
      <c r="E5" s="11"/>
      <c r="F5" s="11">
        <f>'July 2018'!F5+'Aug 2018'!D5</f>
        <v>885837.89</v>
      </c>
      <c r="G5" s="11"/>
      <c r="H5" s="11">
        <f>B5-F5</f>
        <v>288321.69000000006</v>
      </c>
    </row>
    <row r="6" spans="1:8" x14ac:dyDescent="0.2">
      <c r="A6" s="10" t="s">
        <v>2</v>
      </c>
      <c r="B6" s="11">
        <v>480608.88</v>
      </c>
      <c r="C6" s="11"/>
      <c r="D6" s="11">
        <v>33061.919999999998</v>
      </c>
      <c r="E6" s="11"/>
      <c r="F6" s="11">
        <f>'July 2018'!F6+'Aug 2018'!D6</f>
        <v>345859.77999999997</v>
      </c>
      <c r="G6" s="11"/>
      <c r="H6" s="11">
        <f t="shared" ref="H6:H21" si="0">B6-F6</f>
        <v>134749.10000000003</v>
      </c>
    </row>
    <row r="7" spans="1:8" x14ac:dyDescent="0.2">
      <c r="A7" s="10" t="s">
        <v>3</v>
      </c>
      <c r="B7" s="11">
        <v>49460.51</v>
      </c>
      <c r="C7" s="11"/>
      <c r="D7" s="11">
        <v>4172.75</v>
      </c>
      <c r="E7" s="11"/>
      <c r="F7" s="11">
        <f>'July 2018'!F7+'Aug 2018'!D7</f>
        <v>56303.740000000005</v>
      </c>
      <c r="G7" s="11"/>
      <c r="H7" s="11">
        <f t="shared" si="0"/>
        <v>-6843.2300000000032</v>
      </c>
    </row>
    <row r="8" spans="1:8" x14ac:dyDescent="0.2">
      <c r="A8" s="10" t="s">
        <v>4</v>
      </c>
      <c r="B8" s="11">
        <v>20260.439999999999</v>
      </c>
      <c r="C8" s="11"/>
      <c r="D8" s="11">
        <v>1668.17</v>
      </c>
      <c r="E8" s="11"/>
      <c r="F8" s="11">
        <f>'July 2018'!F8+'Aug 2018'!D8</f>
        <v>22508.89</v>
      </c>
      <c r="G8" s="11"/>
      <c r="H8" s="11">
        <f t="shared" si="0"/>
        <v>-2248.4500000000007</v>
      </c>
    </row>
    <row r="9" spans="1:8" x14ac:dyDescent="0.2">
      <c r="B9" s="11">
        <v>1724489.4</v>
      </c>
      <c r="C9" s="11"/>
      <c r="D9" s="11">
        <f>SUM(D5:D8)</f>
        <v>123682.62999999999</v>
      </c>
      <c r="E9" s="11"/>
      <c r="F9" s="11">
        <f>SUM(F5:F8)</f>
        <v>1310510.2999999998</v>
      </c>
      <c r="G9" s="11"/>
      <c r="H9" s="11">
        <f t="shared" si="0"/>
        <v>413979.10000000009</v>
      </c>
    </row>
    <row r="10" spans="1:8" x14ac:dyDescent="0.2">
      <c r="A10" s="10" t="s">
        <v>5</v>
      </c>
      <c r="B10" s="11">
        <v>38093.620000000003</v>
      </c>
      <c r="C10" s="11"/>
      <c r="D10" s="11">
        <v>3205.39</v>
      </c>
      <c r="E10" s="11"/>
      <c r="F10" s="11">
        <f>'July 2018'!F10+'Aug 2018'!D10</f>
        <v>38453.979999999996</v>
      </c>
      <c r="G10" s="11"/>
      <c r="H10" s="11">
        <f t="shared" si="0"/>
        <v>-360.35999999999331</v>
      </c>
    </row>
    <row r="11" spans="1:8" x14ac:dyDescent="0.2">
      <c r="A11" s="10" t="s">
        <v>6</v>
      </c>
      <c r="B11" s="11">
        <v>99645</v>
      </c>
      <c r="C11" s="11"/>
      <c r="D11" s="11">
        <v>0</v>
      </c>
      <c r="E11" s="11"/>
      <c r="F11" s="11">
        <f>'July 2018'!F11+'Aug 2018'!D11</f>
        <v>40574.879999999997</v>
      </c>
      <c r="G11" s="11"/>
      <c r="H11" s="11">
        <f t="shared" si="0"/>
        <v>59070.12</v>
      </c>
    </row>
    <row r="12" spans="1:8" x14ac:dyDescent="0.2">
      <c r="A12" s="10" t="s">
        <v>7</v>
      </c>
      <c r="B12" s="11">
        <v>15000</v>
      </c>
      <c r="C12" s="11"/>
      <c r="D12" s="11">
        <v>0</v>
      </c>
      <c r="E12" s="11"/>
      <c r="F12" s="11">
        <f>'July 2018'!F12+'Aug 2018'!D12</f>
        <v>15000</v>
      </c>
      <c r="G12" s="11"/>
      <c r="H12" s="11">
        <f t="shared" si="0"/>
        <v>0</v>
      </c>
    </row>
    <row r="13" spans="1:8" x14ac:dyDescent="0.2">
      <c r="A13" s="10" t="s">
        <v>8</v>
      </c>
      <c r="B13" s="11" t="s">
        <v>49</v>
      </c>
      <c r="C13" s="11"/>
      <c r="D13" s="11">
        <v>0</v>
      </c>
      <c r="E13" s="11"/>
      <c r="F13" s="11">
        <f>'July 2018'!F13+'Aug 2018'!D13</f>
        <v>1181</v>
      </c>
      <c r="G13" s="11"/>
      <c r="H13" s="11">
        <v>0</v>
      </c>
    </row>
    <row r="14" spans="1:8" x14ac:dyDescent="0.2">
      <c r="A14" s="10" t="s">
        <v>9</v>
      </c>
      <c r="B14" s="11">
        <v>6724.74</v>
      </c>
      <c r="C14" s="11"/>
      <c r="D14" s="11">
        <v>50</v>
      </c>
      <c r="E14" s="11"/>
      <c r="F14" s="11">
        <f>'July 2018'!F14+'Aug 2018'!D14</f>
        <v>5315.47</v>
      </c>
      <c r="G14" s="11"/>
      <c r="H14" s="11">
        <f t="shared" si="0"/>
        <v>1409.2699999999995</v>
      </c>
    </row>
    <row r="15" spans="1:8" x14ac:dyDescent="0.2">
      <c r="A15" s="10" t="s">
        <v>10</v>
      </c>
      <c r="B15" s="11">
        <v>106.33</v>
      </c>
      <c r="C15" s="11"/>
      <c r="D15" s="11">
        <v>12.5</v>
      </c>
      <c r="E15" s="11"/>
      <c r="F15" s="11">
        <f>'July 2018'!F15+'Aug 2018'!D15</f>
        <v>73.19</v>
      </c>
      <c r="G15" s="11"/>
      <c r="H15" s="11">
        <f t="shared" si="0"/>
        <v>33.14</v>
      </c>
    </row>
    <row r="16" spans="1:8" x14ac:dyDescent="0.2">
      <c r="A16" s="10" t="s">
        <v>11</v>
      </c>
      <c r="B16" s="11">
        <v>18494.830000000002</v>
      </c>
      <c r="C16" s="11"/>
      <c r="D16" s="11">
        <v>2603.48</v>
      </c>
      <c r="E16" s="11"/>
      <c r="F16" s="11">
        <f>'July 2018'!F16+'Aug 2018'!D16</f>
        <v>10769.76</v>
      </c>
      <c r="G16" s="11"/>
      <c r="H16" s="11">
        <f t="shared" si="0"/>
        <v>7725.0700000000015</v>
      </c>
    </row>
    <row r="17" spans="1:8" x14ac:dyDescent="0.2">
      <c r="A17" s="10" t="s">
        <v>12</v>
      </c>
      <c r="B17" s="11">
        <v>1308.1600000000001</v>
      </c>
      <c r="C17" s="11"/>
      <c r="D17" s="11">
        <v>0</v>
      </c>
      <c r="E17" s="11"/>
      <c r="F17" s="11">
        <f>'July 2018'!F17+'Aug 2018'!D17</f>
        <v>3123.08</v>
      </c>
      <c r="G17" s="11"/>
      <c r="H17" s="11">
        <f t="shared" si="0"/>
        <v>-1814.9199999999998</v>
      </c>
    </row>
    <row r="18" spans="1:8" x14ac:dyDescent="0.2">
      <c r="A18" s="10" t="s">
        <v>13</v>
      </c>
      <c r="B18" s="11">
        <v>138600</v>
      </c>
      <c r="C18" s="11"/>
      <c r="D18" s="11">
        <v>13339.25</v>
      </c>
      <c r="E18" s="11"/>
      <c r="F18" s="11">
        <f>'July 2018'!F18+'Aug 2018'!D18</f>
        <v>119745.05</v>
      </c>
      <c r="G18" s="11"/>
      <c r="H18" s="11">
        <f t="shared" si="0"/>
        <v>18854.949999999997</v>
      </c>
    </row>
    <row r="19" spans="1:8" x14ac:dyDescent="0.2">
      <c r="A19" s="10" t="s">
        <v>14</v>
      </c>
      <c r="B19" s="11">
        <v>2423.7199999999998</v>
      </c>
      <c r="C19" s="11"/>
      <c r="D19" s="11">
        <v>0</v>
      </c>
      <c r="E19" s="11">
        <f>SUM(D9:D20)</f>
        <v>142893.25</v>
      </c>
      <c r="F19" s="11">
        <f>'July 2018'!F19+'Aug 2018'!D19</f>
        <v>1177.5</v>
      </c>
      <c r="G19" s="11"/>
      <c r="H19" s="11">
        <f t="shared" si="0"/>
        <v>1246.2199999999998</v>
      </c>
    </row>
    <row r="20" spans="1:8" x14ac:dyDescent="0.2">
      <c r="A20" s="10" t="s">
        <v>15</v>
      </c>
      <c r="B20" s="11" t="s">
        <v>49</v>
      </c>
      <c r="C20" s="11"/>
      <c r="D20" s="11">
        <v>0</v>
      </c>
      <c r="E20" s="11"/>
      <c r="F20" s="11">
        <f>'July 2018'!F20+'Aug 2018'!D20</f>
        <v>50000</v>
      </c>
      <c r="G20" s="11"/>
      <c r="H20" s="11">
        <v>0</v>
      </c>
    </row>
    <row r="21" spans="1:8" x14ac:dyDescent="0.2">
      <c r="A21" s="10" t="s">
        <v>16</v>
      </c>
      <c r="B21" s="12">
        <v>2044885.8</v>
      </c>
      <c r="D21" s="11">
        <f>SUM(D9:D20)</f>
        <v>142893.25</v>
      </c>
      <c r="F21" s="11">
        <f>SUM(F9:F20)</f>
        <v>1595924.2099999997</v>
      </c>
      <c r="G21" s="11"/>
      <c r="H21" s="12">
        <f t="shared" si="0"/>
        <v>448961.59000000032</v>
      </c>
    </row>
    <row r="22" spans="1:8" x14ac:dyDescent="0.2">
      <c r="A22" s="10" t="s">
        <v>50</v>
      </c>
      <c r="D22" s="11"/>
      <c r="F22" s="11"/>
      <c r="G22" s="11"/>
      <c r="H22" s="11"/>
    </row>
    <row r="23" spans="1:8" x14ac:dyDescent="0.2">
      <c r="A23" s="10" t="s">
        <v>17</v>
      </c>
      <c r="B23" s="11">
        <v>1176626.79</v>
      </c>
      <c r="C23" s="11"/>
      <c r="D23" s="11">
        <v>89305.94</v>
      </c>
      <c r="E23" s="11"/>
      <c r="F23" s="11">
        <f>'July 2018'!F23+'Aug 2018'!D23</f>
        <v>1042906.3</v>
      </c>
      <c r="G23" s="11"/>
      <c r="H23" s="11">
        <f t="shared" ref="H23:H59" si="1">B23-F23</f>
        <v>133720.49</v>
      </c>
    </row>
    <row r="24" spans="1:8" x14ac:dyDescent="0.2">
      <c r="A24" s="10" t="s">
        <v>18</v>
      </c>
      <c r="B24" s="11">
        <v>249444.89</v>
      </c>
      <c r="C24" s="11"/>
      <c r="D24" s="11">
        <v>18932.86</v>
      </c>
      <c r="E24" s="11"/>
      <c r="F24" s="11">
        <f>'July 2018'!F24+'Aug 2018'!D24</f>
        <v>221096.18</v>
      </c>
      <c r="G24" s="11"/>
      <c r="H24" s="11">
        <f t="shared" si="1"/>
        <v>28348.710000000021</v>
      </c>
    </row>
    <row r="25" spans="1:8" x14ac:dyDescent="0.2">
      <c r="A25" s="10" t="s">
        <v>19</v>
      </c>
      <c r="B25" s="11">
        <v>161667.54999999999</v>
      </c>
      <c r="C25" s="11"/>
      <c r="D25" s="11">
        <v>10977.1</v>
      </c>
      <c r="E25" s="11"/>
      <c r="F25" s="11">
        <f>'July 2018'!F25+'Aug 2018'!D25</f>
        <v>147160.60999999999</v>
      </c>
      <c r="G25" s="11"/>
      <c r="H25" s="11">
        <f t="shared" si="1"/>
        <v>14506.940000000002</v>
      </c>
    </row>
    <row r="26" spans="1:8" x14ac:dyDescent="0.2">
      <c r="A26" s="10" t="s">
        <v>20</v>
      </c>
      <c r="B26" s="11" t="s">
        <v>49</v>
      </c>
      <c r="C26" s="11"/>
      <c r="D26" s="11">
        <v>0</v>
      </c>
      <c r="E26" s="11"/>
      <c r="F26" s="11">
        <f>'July 2018'!F26+'Aug 2018'!D26</f>
        <v>0</v>
      </c>
      <c r="G26" s="11"/>
      <c r="H26" s="11">
        <v>0</v>
      </c>
    </row>
    <row r="27" spans="1:8" x14ac:dyDescent="0.2">
      <c r="A27" s="10" t="s">
        <v>21</v>
      </c>
      <c r="B27" s="11" t="s">
        <v>49</v>
      </c>
      <c r="C27" s="11"/>
      <c r="D27" s="11">
        <v>0</v>
      </c>
      <c r="E27" s="11"/>
      <c r="F27" s="11">
        <f>'July 2018'!F27+'Aug 2018'!D27</f>
        <v>0</v>
      </c>
      <c r="G27" s="11"/>
      <c r="H27" s="11">
        <v>0</v>
      </c>
    </row>
    <row r="28" spans="1:8" x14ac:dyDescent="0.2">
      <c r="A28" s="10" t="s">
        <v>22</v>
      </c>
      <c r="B28" s="11">
        <v>70420.75</v>
      </c>
      <c r="C28" s="11"/>
      <c r="D28" s="11">
        <v>7858.46</v>
      </c>
      <c r="E28" s="11"/>
      <c r="F28" s="11">
        <f>'July 2018'!F28+'Aug 2018'!D28</f>
        <v>66542.12</v>
      </c>
      <c r="G28" s="11"/>
      <c r="H28" s="11">
        <f t="shared" si="1"/>
        <v>3878.6300000000047</v>
      </c>
    </row>
    <row r="29" spans="1:8" x14ac:dyDescent="0.2">
      <c r="A29" s="10" t="s">
        <v>23</v>
      </c>
      <c r="B29" s="11" t="s">
        <v>49</v>
      </c>
      <c r="C29" s="11"/>
      <c r="D29" s="11">
        <v>0</v>
      </c>
      <c r="E29" s="11"/>
      <c r="F29" s="11">
        <f>'July 2018'!F29+'Aug 2018'!D29</f>
        <v>0</v>
      </c>
      <c r="G29" s="11"/>
      <c r="H29" s="11">
        <v>0</v>
      </c>
    </row>
    <row r="30" spans="1:8" x14ac:dyDescent="0.2">
      <c r="A30" s="10" t="s">
        <v>24</v>
      </c>
      <c r="B30" s="11">
        <v>17568.8</v>
      </c>
      <c r="C30" s="11"/>
      <c r="D30" s="11">
        <v>591.23</v>
      </c>
      <c r="E30" s="11"/>
      <c r="F30" s="11">
        <f>'July 2018'!F30+'Aug 2018'!D30</f>
        <v>14206.34</v>
      </c>
      <c r="G30" s="11"/>
      <c r="H30" s="11">
        <f t="shared" si="1"/>
        <v>3362.4599999999991</v>
      </c>
    </row>
    <row r="31" spans="1:8" x14ac:dyDescent="0.2">
      <c r="A31" s="10" t="s">
        <v>25</v>
      </c>
      <c r="B31" s="11">
        <v>7111.35</v>
      </c>
      <c r="C31" s="11"/>
      <c r="D31" s="11">
        <v>100</v>
      </c>
      <c r="E31" s="11"/>
      <c r="F31" s="11">
        <f>'July 2018'!F31+'Aug 2018'!D31</f>
        <v>5281.29</v>
      </c>
      <c r="G31" s="11"/>
      <c r="H31" s="11">
        <f t="shared" si="1"/>
        <v>1830.0600000000004</v>
      </c>
    </row>
    <row r="32" spans="1:8" x14ac:dyDescent="0.2">
      <c r="A32" s="10" t="s">
        <v>26</v>
      </c>
      <c r="B32" s="11">
        <v>13021.71</v>
      </c>
      <c r="C32" s="11"/>
      <c r="D32" s="11">
        <v>1014.4</v>
      </c>
      <c r="E32" s="11"/>
      <c r="F32" s="11">
        <f>'July 2018'!F32+'Aug 2018'!D32</f>
        <v>15105.48</v>
      </c>
      <c r="G32" s="11"/>
      <c r="H32" s="11">
        <f t="shared" si="1"/>
        <v>-2083.7700000000004</v>
      </c>
    </row>
    <row r="33" spans="1:8" x14ac:dyDescent="0.2">
      <c r="A33" s="10" t="s">
        <v>27</v>
      </c>
      <c r="B33" s="11">
        <v>19083.919999999998</v>
      </c>
      <c r="C33" s="11"/>
      <c r="D33" s="11">
        <v>1543.87</v>
      </c>
      <c r="E33" s="11"/>
      <c r="F33" s="11">
        <f>'July 2018'!F33+'Aug 2018'!D33</f>
        <v>17617.650000000001</v>
      </c>
      <c r="G33" s="11"/>
      <c r="H33" s="11">
        <f t="shared" si="1"/>
        <v>1466.2699999999968</v>
      </c>
    </row>
    <row r="34" spans="1:8" x14ac:dyDescent="0.2">
      <c r="A34" s="10" t="s">
        <v>28</v>
      </c>
      <c r="B34" s="11">
        <v>20156.419999999998</v>
      </c>
      <c r="C34" s="11"/>
      <c r="D34" s="11">
        <v>484.77</v>
      </c>
      <c r="E34" s="11"/>
      <c r="F34" s="11">
        <f>'July 2018'!F34+'Aug 2018'!D34</f>
        <v>12111.09</v>
      </c>
      <c r="G34" s="11"/>
      <c r="H34" s="11">
        <f t="shared" si="1"/>
        <v>8045.3299999999981</v>
      </c>
    </row>
    <row r="35" spans="1:8" x14ac:dyDescent="0.2">
      <c r="A35" s="10" t="s">
        <v>29</v>
      </c>
      <c r="B35" s="11">
        <v>2711.83</v>
      </c>
      <c r="C35" s="11"/>
      <c r="D35" s="11">
        <v>0</v>
      </c>
      <c r="E35" s="11"/>
      <c r="F35" s="11">
        <f>'July 2018'!F35+'Aug 2018'!D35</f>
        <v>1037.71</v>
      </c>
      <c r="G35" s="11"/>
      <c r="H35" s="11">
        <f t="shared" si="1"/>
        <v>1674.12</v>
      </c>
    </row>
    <row r="36" spans="1:8" x14ac:dyDescent="0.2">
      <c r="A36" s="10" t="s">
        <v>30</v>
      </c>
      <c r="B36" s="11">
        <v>13847.35</v>
      </c>
      <c r="C36" s="11"/>
      <c r="D36" s="11">
        <v>969</v>
      </c>
      <c r="E36" s="11"/>
      <c r="F36" s="11">
        <f>'July 2018'!F36+'Aug 2018'!D36</f>
        <v>8517.08</v>
      </c>
      <c r="G36" s="11"/>
      <c r="H36" s="11">
        <f t="shared" si="1"/>
        <v>5330.27</v>
      </c>
    </row>
    <row r="37" spans="1:8" x14ac:dyDescent="0.2">
      <c r="A37" s="10" t="s">
        <v>31</v>
      </c>
      <c r="B37" s="11">
        <v>74531.56</v>
      </c>
      <c r="C37" s="11"/>
      <c r="D37" s="11">
        <v>5646.33</v>
      </c>
      <c r="E37" s="11"/>
      <c r="F37" s="11">
        <f>'July 2018'!F37+'Aug 2018'!D37</f>
        <v>73402.290000000008</v>
      </c>
      <c r="G37" s="11"/>
      <c r="H37" s="11">
        <f t="shared" si="1"/>
        <v>1129.2699999999895</v>
      </c>
    </row>
    <row r="38" spans="1:8" x14ac:dyDescent="0.2">
      <c r="A38" s="10" t="s">
        <v>32</v>
      </c>
      <c r="B38" s="11">
        <v>16795.68</v>
      </c>
      <c r="C38" s="11"/>
      <c r="D38" s="11">
        <v>85.52</v>
      </c>
      <c r="E38" s="11"/>
      <c r="F38" s="11">
        <f>'July 2018'!F38+'Aug 2018'!D38</f>
        <v>684.16</v>
      </c>
      <c r="G38" s="11"/>
      <c r="H38" s="11">
        <f t="shared" si="1"/>
        <v>16111.52</v>
      </c>
    </row>
    <row r="39" spans="1:8" x14ac:dyDescent="0.2">
      <c r="A39" s="10" t="s">
        <v>33</v>
      </c>
      <c r="B39" s="11" t="s">
        <v>49</v>
      </c>
      <c r="C39" s="11"/>
      <c r="D39" s="11">
        <v>12300</v>
      </c>
      <c r="E39" s="11"/>
      <c r="F39" s="11">
        <f>'July 2018'!F39+'Aug 2018'!D39</f>
        <v>12300</v>
      </c>
      <c r="G39" s="11"/>
      <c r="H39" s="11">
        <v>0</v>
      </c>
    </row>
    <row r="40" spans="1:8" x14ac:dyDescent="0.2">
      <c r="A40" s="10" t="s">
        <v>34</v>
      </c>
      <c r="B40" s="11" t="s">
        <v>49</v>
      </c>
      <c r="C40" s="11"/>
      <c r="D40" s="11">
        <v>87.96</v>
      </c>
      <c r="E40" s="11"/>
      <c r="F40" s="11">
        <f>'July 2018'!F40+'Aug 2018'!D40</f>
        <v>1322.52</v>
      </c>
      <c r="G40" s="11"/>
      <c r="H40" s="11">
        <v>0</v>
      </c>
    </row>
    <row r="41" spans="1:8" x14ac:dyDescent="0.2">
      <c r="A41" s="10" t="s">
        <v>35</v>
      </c>
      <c r="B41" s="11">
        <v>739.07</v>
      </c>
      <c r="C41" s="11"/>
      <c r="D41" s="11">
        <v>0</v>
      </c>
      <c r="E41" s="11"/>
      <c r="F41" s="11">
        <f>'July 2018'!F41+'Aug 2018'!D41</f>
        <v>3904</v>
      </c>
      <c r="G41" s="11"/>
      <c r="H41" s="11">
        <f t="shared" si="1"/>
        <v>-3164.93</v>
      </c>
    </row>
    <row r="42" spans="1:8" x14ac:dyDescent="0.2">
      <c r="A42" s="10" t="s">
        <v>36</v>
      </c>
      <c r="B42" s="11">
        <v>5424.65</v>
      </c>
      <c r="C42" s="11"/>
      <c r="D42" s="11">
        <v>303.75</v>
      </c>
      <c r="E42" s="11"/>
      <c r="F42" s="11">
        <f>'July 2018'!F42+'Aug 2018'!D42</f>
        <v>3422.25</v>
      </c>
      <c r="G42" s="11"/>
      <c r="H42" s="11">
        <f t="shared" si="1"/>
        <v>2002.3999999999996</v>
      </c>
    </row>
    <row r="43" spans="1:8" x14ac:dyDescent="0.2">
      <c r="A43" s="10" t="s">
        <v>37</v>
      </c>
      <c r="B43" s="11" t="s">
        <v>49</v>
      </c>
      <c r="C43" s="11"/>
      <c r="D43" s="11">
        <v>0</v>
      </c>
      <c r="E43" s="11"/>
      <c r="F43" s="11">
        <f>'July 2018'!F43+'Aug 2018'!D43</f>
        <v>0</v>
      </c>
      <c r="G43" s="11"/>
      <c r="H43" s="11">
        <v>0</v>
      </c>
    </row>
    <row r="44" spans="1:8" x14ac:dyDescent="0.2">
      <c r="A44" s="10" t="s">
        <v>38</v>
      </c>
      <c r="B44" s="11" t="s">
        <v>49</v>
      </c>
      <c r="C44" s="11"/>
      <c r="D44" s="11">
        <v>631.25</v>
      </c>
      <c r="E44" s="11"/>
      <c r="F44" s="11">
        <f>'July 2018'!F44+'Aug 2018'!D44</f>
        <v>631.25</v>
      </c>
      <c r="G44" s="11"/>
      <c r="H44" s="11">
        <v>0</v>
      </c>
    </row>
    <row r="45" spans="1:8" x14ac:dyDescent="0.2">
      <c r="A45" s="10" t="s">
        <v>15</v>
      </c>
      <c r="B45" s="11">
        <v>28138.48</v>
      </c>
      <c r="C45" s="11"/>
      <c r="D45" s="11">
        <v>488.56</v>
      </c>
      <c r="E45" s="11"/>
      <c r="F45" s="11">
        <f>'July 2018'!F45+'Aug 2018'!D45</f>
        <v>3326.4099999999994</v>
      </c>
      <c r="G45" s="11"/>
      <c r="H45" s="11">
        <f t="shared" si="1"/>
        <v>24812.07</v>
      </c>
    </row>
    <row r="46" spans="1:8" x14ac:dyDescent="0.2">
      <c r="A46" s="10" t="s">
        <v>39</v>
      </c>
      <c r="B46" s="11">
        <v>1877290.8</v>
      </c>
      <c r="C46" s="11"/>
      <c r="D46" s="11">
        <f>SUM(D23:D45)</f>
        <v>151320.99999999997</v>
      </c>
      <c r="E46" s="11"/>
      <c r="F46" s="11">
        <f>SUM(F23:F45)</f>
        <v>1650574.73</v>
      </c>
      <c r="G46" s="11"/>
      <c r="H46" s="11">
        <f t="shared" si="1"/>
        <v>226716.07000000007</v>
      </c>
    </row>
    <row r="47" spans="1:8" x14ac:dyDescent="0.2">
      <c r="B47" s="11"/>
      <c r="C47" s="11"/>
      <c r="D47" s="11"/>
      <c r="E47" s="11"/>
      <c r="F47" s="11"/>
      <c r="G47" s="11"/>
      <c r="H47" s="11"/>
    </row>
    <row r="48" spans="1:8" x14ac:dyDescent="0.2">
      <c r="A48" s="10" t="s">
        <v>40</v>
      </c>
      <c r="B48" s="11"/>
      <c r="C48" s="11"/>
      <c r="D48" s="11"/>
      <c r="E48" s="11"/>
      <c r="F48" s="11"/>
      <c r="G48" s="11"/>
      <c r="H48" s="11"/>
    </row>
    <row r="49" spans="1:8" x14ac:dyDescent="0.2">
      <c r="A49" s="10" t="s">
        <v>41</v>
      </c>
      <c r="B49" s="11">
        <v>14128.66</v>
      </c>
      <c r="C49" s="11"/>
      <c r="D49" s="11">
        <v>1037.44</v>
      </c>
      <c r="E49" s="11"/>
      <c r="F49" s="11">
        <f>'July 2018'!F49+'Aug 2018'!D49</f>
        <v>12823.350000000002</v>
      </c>
      <c r="G49" s="11"/>
      <c r="H49" s="11">
        <f t="shared" si="1"/>
        <v>1305.3099999999977</v>
      </c>
    </row>
    <row r="50" spans="1:8" x14ac:dyDescent="0.2">
      <c r="A50" s="10" t="s">
        <v>42</v>
      </c>
      <c r="B50" s="11">
        <v>58082.2</v>
      </c>
      <c r="C50" s="11"/>
      <c r="D50" s="11">
        <v>4957</v>
      </c>
      <c r="E50" s="11"/>
      <c r="F50" s="11">
        <f>'July 2018'!F50+'Aug 2018'!D50</f>
        <v>54303</v>
      </c>
      <c r="G50" s="11"/>
      <c r="H50" s="11">
        <f t="shared" si="1"/>
        <v>3779.1999999999971</v>
      </c>
    </row>
    <row r="51" spans="1:8" x14ac:dyDescent="0.2">
      <c r="A51" s="10" t="s">
        <v>26</v>
      </c>
      <c r="B51" s="11">
        <v>27062.99</v>
      </c>
      <c r="C51" s="11"/>
      <c r="D51" s="11">
        <v>2781.51</v>
      </c>
      <c r="E51" s="11"/>
      <c r="F51" s="11">
        <f>'July 2018'!F51+'Aug 2018'!D51</f>
        <v>30308.559999999998</v>
      </c>
      <c r="G51" s="11"/>
      <c r="H51" s="11">
        <f t="shared" si="1"/>
        <v>-3245.5699999999961</v>
      </c>
    </row>
    <row r="52" spans="1:8" x14ac:dyDescent="0.2">
      <c r="A52" s="10" t="s">
        <v>43</v>
      </c>
      <c r="B52" s="11">
        <v>2053.61</v>
      </c>
      <c r="C52" s="11"/>
      <c r="D52" s="11">
        <v>0</v>
      </c>
      <c r="E52" s="11"/>
      <c r="F52" s="11">
        <f>'July 2018'!F52+'Aug 2018'!D52</f>
        <v>1825.35</v>
      </c>
      <c r="G52" s="11"/>
      <c r="H52" s="11">
        <f t="shared" si="1"/>
        <v>228.26000000000022</v>
      </c>
    </row>
    <row r="53" spans="1:8" x14ac:dyDescent="0.2">
      <c r="A53" s="10" t="s">
        <v>44</v>
      </c>
      <c r="B53" s="11" t="s">
        <v>49</v>
      </c>
      <c r="C53" s="11"/>
      <c r="D53" s="11">
        <v>2635.41</v>
      </c>
      <c r="E53" s="11"/>
      <c r="F53" s="11">
        <f>'July 2018'!F53+'Aug 2018'!D53</f>
        <v>2635.41</v>
      </c>
      <c r="G53" s="11"/>
      <c r="H53" s="11">
        <v>0</v>
      </c>
    </row>
    <row r="54" spans="1:8" x14ac:dyDescent="0.2">
      <c r="A54" s="10" t="s">
        <v>45</v>
      </c>
      <c r="B54" s="11">
        <v>101327.47</v>
      </c>
      <c r="C54" s="11"/>
      <c r="D54" s="11">
        <f>SUM(D49:D53)</f>
        <v>11411.36</v>
      </c>
      <c r="E54" s="11"/>
      <c r="F54" s="11">
        <f>SUM(F49:F53)</f>
        <v>101895.67000000001</v>
      </c>
      <c r="G54" s="11"/>
      <c r="H54" s="11">
        <f t="shared" si="1"/>
        <v>-568.20000000001164</v>
      </c>
    </row>
    <row r="55" spans="1:8" x14ac:dyDescent="0.2">
      <c r="A55" s="10" t="s">
        <v>46</v>
      </c>
      <c r="B55" s="11">
        <v>1978618.27</v>
      </c>
      <c r="C55" s="11"/>
      <c r="D55" s="11">
        <f>D46+D54</f>
        <v>162732.35999999999</v>
      </c>
      <c r="E55" s="11"/>
      <c r="F55" s="11">
        <f>SUM(F46+F54)</f>
        <v>1752470.4</v>
      </c>
      <c r="G55" s="11"/>
      <c r="H55" s="11">
        <f t="shared" si="1"/>
        <v>226147.87000000011</v>
      </c>
    </row>
    <row r="56" spans="1:8" x14ac:dyDescent="0.2">
      <c r="B56" s="11"/>
      <c r="C56" s="11"/>
      <c r="D56" s="11"/>
      <c r="E56" s="11"/>
      <c r="F56" s="11"/>
      <c r="G56" s="11"/>
      <c r="H56" s="11"/>
    </row>
    <row r="57" spans="1:8" x14ac:dyDescent="0.2">
      <c r="A57" s="10" t="s">
        <v>47</v>
      </c>
      <c r="B57" s="11">
        <v>12534.68</v>
      </c>
      <c r="C57" s="11"/>
      <c r="D57" s="11">
        <v>1785.54</v>
      </c>
      <c r="E57" s="11"/>
      <c r="F57" s="11">
        <f>'July 2018'!F57+'Aug 2018'!D57</f>
        <v>12249.29</v>
      </c>
      <c r="G57" s="11"/>
      <c r="H57" s="11">
        <f t="shared" si="1"/>
        <v>285.38999999999942</v>
      </c>
    </row>
    <row r="58" spans="1:8" x14ac:dyDescent="0.2">
      <c r="A58" s="10" t="s">
        <v>54</v>
      </c>
      <c r="B58" s="11"/>
      <c r="C58" s="11"/>
      <c r="D58" s="11">
        <v>0</v>
      </c>
      <c r="E58" s="11"/>
      <c r="F58" s="11">
        <f>'July 2018'!F58+'Aug 2018'!D58</f>
        <v>20094.27</v>
      </c>
      <c r="G58" s="11"/>
      <c r="H58" s="11">
        <f t="shared" si="1"/>
        <v>-20094.27</v>
      </c>
    </row>
    <row r="59" spans="1:8" x14ac:dyDescent="0.2">
      <c r="A59" s="10" t="s">
        <v>46</v>
      </c>
      <c r="B59" s="11"/>
      <c r="C59" s="11"/>
      <c r="D59" s="11">
        <f>SUM(D55+D57+D58)</f>
        <v>164517.9</v>
      </c>
      <c r="E59" s="11"/>
      <c r="F59" s="11">
        <f>SUM('Sept 2018'!E46)</f>
        <v>144002.69999999995</v>
      </c>
      <c r="G59" s="11"/>
      <c r="H59" s="11">
        <f t="shared" si="1"/>
        <v>-144002.69999999995</v>
      </c>
    </row>
    <row r="60" spans="1:8" x14ac:dyDescent="0.2">
      <c r="B60" s="11"/>
      <c r="C60" s="11"/>
      <c r="D60" s="11">
        <f>D21-D55</f>
        <v>-19839.109999999986</v>
      </c>
      <c r="E60" s="11"/>
      <c r="F60" s="11">
        <f t="shared" ref="F60:F62" si="2">D60</f>
        <v>-19839.109999999986</v>
      </c>
      <c r="G60" s="11"/>
      <c r="H60" s="11"/>
    </row>
    <row r="61" spans="1:8" x14ac:dyDescent="0.2">
      <c r="B61" s="11"/>
      <c r="C61" s="11"/>
      <c r="D61" s="11"/>
      <c r="E61" s="11"/>
      <c r="F61" s="11"/>
      <c r="G61" s="11"/>
      <c r="H61" s="11"/>
    </row>
    <row r="62" spans="1:8" x14ac:dyDescent="0.2">
      <c r="A62" s="10" t="s">
        <v>55</v>
      </c>
      <c r="B62" s="11"/>
      <c r="C62" s="11"/>
      <c r="D62" s="11">
        <f>D3+D21-D59</f>
        <v>152421.92000000001</v>
      </c>
      <c r="E62" s="11"/>
      <c r="F62" s="11">
        <f t="shared" si="2"/>
        <v>152421.92000000001</v>
      </c>
      <c r="G62" s="11"/>
      <c r="H62" s="11"/>
    </row>
    <row r="63" spans="1:8" x14ac:dyDescent="0.2">
      <c r="F63" s="11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E5" sqref="E5:E59"/>
    </sheetView>
  </sheetViews>
  <sheetFormatPr defaultRowHeight="11.25" x14ac:dyDescent="0.2"/>
  <cols>
    <col min="1" max="1" width="26.85546875" style="10" bestFit="1" customWidth="1"/>
    <col min="2" max="2" width="2.5703125" style="10" customWidth="1"/>
    <col min="3" max="3" width="14.28515625" style="10" bestFit="1" customWidth="1"/>
    <col min="4" max="4" width="2.42578125" style="10" customWidth="1"/>
    <col min="5" max="5" width="13.5703125" style="10" bestFit="1" customWidth="1"/>
    <col min="6" max="6" width="3.140625" style="10" customWidth="1"/>
    <col min="7" max="7" width="15.5703125" style="10" customWidth="1"/>
    <col min="8" max="16384" width="9.140625" style="10"/>
  </cols>
  <sheetData>
    <row r="1" spans="1:7" x14ac:dyDescent="0.2">
      <c r="A1" s="9" t="s">
        <v>51</v>
      </c>
    </row>
    <row r="2" spans="1:7" x14ac:dyDescent="0.2">
      <c r="A2" s="10" t="s">
        <v>52</v>
      </c>
    </row>
    <row r="3" spans="1:7" x14ac:dyDescent="0.2">
      <c r="A3" s="10" t="s">
        <v>53</v>
      </c>
      <c r="C3" s="11">
        <v>145898.97</v>
      </c>
    </row>
    <row r="4" spans="1:7" x14ac:dyDescent="0.2">
      <c r="A4" s="10" t="s">
        <v>0</v>
      </c>
      <c r="C4" s="10" t="str">
        <f>'[1]Oct 2016'!D6</f>
        <v>Current Month</v>
      </c>
      <c r="E4" s="10" t="str">
        <f>'[1]Oct 2016'!F6</f>
        <v>Year to Date</v>
      </c>
      <c r="G4" s="10" t="str">
        <f>'[1]Oct 2016'!H6</f>
        <v>Budget Balance</v>
      </c>
    </row>
    <row r="5" spans="1:7" x14ac:dyDescent="0.2">
      <c r="A5" s="10" t="s">
        <v>1</v>
      </c>
      <c r="B5" s="11"/>
      <c r="C5" s="11">
        <v>80330.460000000006</v>
      </c>
      <c r="D5" s="11"/>
      <c r="E5" s="11">
        <f>'Aug 2018'!F5+'Sept 2018'!C5</f>
        <v>966168.35</v>
      </c>
      <c r="F5" s="11"/>
      <c r="G5" s="11" t="e">
        <f>#REF!-E5</f>
        <v>#REF!</v>
      </c>
    </row>
    <row r="6" spans="1:7" x14ac:dyDescent="0.2">
      <c r="A6" s="10" t="s">
        <v>2</v>
      </c>
      <c r="B6" s="11"/>
      <c r="C6" s="11">
        <v>33304.99</v>
      </c>
      <c r="D6" s="11"/>
      <c r="E6" s="11">
        <f>'Aug 2018'!F6+'Sept 2018'!C6</f>
        <v>379164.76999999996</v>
      </c>
      <c r="F6" s="11"/>
      <c r="G6" s="11" t="e">
        <f>#REF!-E6</f>
        <v>#REF!</v>
      </c>
    </row>
    <row r="7" spans="1:7" x14ac:dyDescent="0.2">
      <c r="A7" s="10" t="s">
        <v>3</v>
      </c>
      <c r="B7" s="11"/>
      <c r="C7" s="11">
        <v>5560.16</v>
      </c>
      <c r="D7" s="11"/>
      <c r="E7" s="11">
        <f>'Aug 2018'!F7+'Sept 2018'!C7</f>
        <v>61863.900000000009</v>
      </c>
      <c r="F7" s="11"/>
      <c r="G7" s="11" t="e">
        <f>#REF!-E7</f>
        <v>#REF!</v>
      </c>
    </row>
    <row r="8" spans="1:7" x14ac:dyDescent="0.2">
      <c r="A8" s="10" t="s">
        <v>4</v>
      </c>
      <c r="B8" s="11"/>
      <c r="C8" s="11">
        <v>1970.16</v>
      </c>
      <c r="D8" s="11"/>
      <c r="E8" s="11">
        <f>'Aug 2018'!F8+'Sept 2018'!C8</f>
        <v>24479.05</v>
      </c>
      <c r="F8" s="11"/>
      <c r="G8" s="11" t="e">
        <f>#REF!-E8</f>
        <v>#REF!</v>
      </c>
    </row>
    <row r="9" spans="1:7" x14ac:dyDescent="0.2">
      <c r="B9" s="11"/>
      <c r="C9" s="11">
        <f>SUM(C5:C8)</f>
        <v>121165.77000000002</v>
      </c>
      <c r="D9" s="11"/>
      <c r="E9" s="11">
        <f>'Aug 2018'!F9+'Sept 2018'!C9</f>
        <v>1431676.0699999998</v>
      </c>
      <c r="F9" s="11"/>
      <c r="G9" s="11" t="e">
        <f>#REF!-E9</f>
        <v>#REF!</v>
      </c>
    </row>
    <row r="10" spans="1:7" x14ac:dyDescent="0.2">
      <c r="A10" s="10" t="s">
        <v>5</v>
      </c>
      <c r="B10" s="11"/>
      <c r="C10" s="11">
        <v>2374.38</v>
      </c>
      <c r="D10" s="11"/>
      <c r="E10" s="11">
        <f>'Aug 2018'!F10+'Sept 2018'!C10</f>
        <v>40828.359999999993</v>
      </c>
      <c r="F10" s="11"/>
      <c r="G10" s="11" t="e">
        <f>#REF!-E10</f>
        <v>#REF!</v>
      </c>
    </row>
    <row r="11" spans="1:7" x14ac:dyDescent="0.2">
      <c r="A11" s="10" t="s">
        <v>6</v>
      </c>
      <c r="B11" s="11"/>
      <c r="C11" s="11">
        <v>0</v>
      </c>
      <c r="D11" s="11"/>
      <c r="E11" s="11">
        <f>'Aug 2018'!F11+'Sept 2018'!C11</f>
        <v>40574.879999999997</v>
      </c>
      <c r="F11" s="11"/>
      <c r="G11" s="11" t="e">
        <f>#REF!-E11</f>
        <v>#REF!</v>
      </c>
    </row>
    <row r="12" spans="1:7" x14ac:dyDescent="0.2">
      <c r="A12" s="10" t="s">
        <v>7</v>
      </c>
      <c r="B12" s="11"/>
      <c r="C12" s="11">
        <v>0</v>
      </c>
      <c r="D12" s="11"/>
      <c r="E12" s="11">
        <f>'Aug 2018'!F12+'Sept 2018'!C12</f>
        <v>15000</v>
      </c>
      <c r="F12" s="11"/>
      <c r="G12" s="11" t="e">
        <f>#REF!-E12</f>
        <v>#REF!</v>
      </c>
    </row>
    <row r="13" spans="1:7" x14ac:dyDescent="0.2">
      <c r="A13" s="10" t="s">
        <v>8</v>
      </c>
      <c r="B13" s="11"/>
      <c r="C13" s="11">
        <v>0</v>
      </c>
      <c r="D13" s="11"/>
      <c r="E13" s="11">
        <f>'Aug 2018'!F13+'Sept 2018'!C13</f>
        <v>1181</v>
      </c>
      <c r="F13" s="11"/>
      <c r="G13" s="11">
        <v>0</v>
      </c>
    </row>
    <row r="14" spans="1:7" x14ac:dyDescent="0.2">
      <c r="A14" s="10" t="s">
        <v>9</v>
      </c>
      <c r="B14" s="11"/>
      <c r="C14" s="11">
        <v>50</v>
      </c>
      <c r="D14" s="11"/>
      <c r="E14" s="11">
        <f>'Aug 2018'!F14+'Sept 2018'!C14</f>
        <v>5365.47</v>
      </c>
      <c r="F14" s="11"/>
      <c r="G14" s="11" t="e">
        <f>#REF!-E14</f>
        <v>#REF!</v>
      </c>
    </row>
    <row r="15" spans="1:7" x14ac:dyDescent="0.2">
      <c r="A15" s="10" t="s">
        <v>10</v>
      </c>
      <c r="B15" s="11"/>
      <c r="C15" s="11">
        <v>12.5</v>
      </c>
      <c r="D15" s="11"/>
      <c r="E15" s="11">
        <f>'Aug 2018'!F15+'Sept 2018'!C15</f>
        <v>85.69</v>
      </c>
      <c r="F15" s="11"/>
      <c r="G15" s="11" t="e">
        <f>#REF!-E15</f>
        <v>#REF!</v>
      </c>
    </row>
    <row r="16" spans="1:7" x14ac:dyDescent="0.2">
      <c r="A16" s="10" t="s">
        <v>11</v>
      </c>
      <c r="B16" s="11"/>
      <c r="C16" s="11">
        <v>481.55</v>
      </c>
      <c r="D16" s="11"/>
      <c r="E16" s="11">
        <f>'Aug 2018'!F16+'Sept 2018'!C16</f>
        <v>11251.31</v>
      </c>
      <c r="F16" s="11"/>
      <c r="G16" s="11" t="e">
        <f>#REF!-E16</f>
        <v>#REF!</v>
      </c>
    </row>
    <row r="17" spans="1:7" x14ac:dyDescent="0.2">
      <c r="A17" s="10" t="s">
        <v>12</v>
      </c>
      <c r="B17" s="11"/>
      <c r="C17" s="11">
        <v>0</v>
      </c>
      <c r="D17" s="11"/>
      <c r="E17" s="11">
        <f>'Aug 2018'!F17+'Sept 2018'!C17</f>
        <v>3123.08</v>
      </c>
      <c r="F17" s="11"/>
      <c r="G17" s="11" t="e">
        <f>#REF!-E17</f>
        <v>#REF!</v>
      </c>
    </row>
    <row r="18" spans="1:7" x14ac:dyDescent="0.2">
      <c r="A18" s="10" t="s">
        <v>13</v>
      </c>
      <c r="B18" s="11"/>
      <c r="C18" s="11">
        <v>12329</v>
      </c>
      <c r="D18" s="11"/>
      <c r="E18" s="11">
        <f>'Aug 2018'!F18+'Sept 2018'!C18</f>
        <v>132074.04999999999</v>
      </c>
      <c r="F18" s="11"/>
      <c r="G18" s="11" t="e">
        <f>#REF!-E18</f>
        <v>#REF!</v>
      </c>
    </row>
    <row r="19" spans="1:7" x14ac:dyDescent="0.2">
      <c r="A19" s="10" t="s">
        <v>14</v>
      </c>
      <c r="B19" s="11"/>
      <c r="C19" s="11">
        <v>0</v>
      </c>
      <c r="D19" s="11">
        <f>SUM(C9:C20)</f>
        <v>136413.20000000001</v>
      </c>
      <c r="E19" s="11">
        <f>'Aug 2018'!F19+'Sept 2018'!C19</f>
        <v>1177.5</v>
      </c>
      <c r="F19" s="11"/>
      <c r="G19" s="11" t="e">
        <f>#REF!-E19</f>
        <v>#REF!</v>
      </c>
    </row>
    <row r="20" spans="1:7" x14ac:dyDescent="0.2">
      <c r="A20" s="10" t="s">
        <v>15</v>
      </c>
      <c r="B20" s="11"/>
      <c r="C20" s="11">
        <v>0</v>
      </c>
      <c r="D20" s="11"/>
      <c r="E20" s="11">
        <f>'Aug 2018'!F20+'Sept 2018'!C20</f>
        <v>50000</v>
      </c>
      <c r="F20" s="11"/>
      <c r="G20" s="11">
        <v>0</v>
      </c>
    </row>
    <row r="21" spans="1:7" x14ac:dyDescent="0.2">
      <c r="A21" s="10" t="s">
        <v>16</v>
      </c>
      <c r="C21" s="11">
        <f>SUM(C9:C20)</f>
        <v>136413.20000000001</v>
      </c>
      <c r="E21" s="11">
        <f>SUM(E9:E20)</f>
        <v>1732337.41</v>
      </c>
      <c r="F21" s="11"/>
      <c r="G21" s="12" t="e">
        <f>#REF!-E21</f>
        <v>#REF!</v>
      </c>
    </row>
    <row r="22" spans="1:7" x14ac:dyDescent="0.2">
      <c r="A22" s="10" t="s">
        <v>50</v>
      </c>
      <c r="C22" s="11"/>
      <c r="E22" s="11"/>
      <c r="F22" s="11"/>
      <c r="G22" s="11"/>
    </row>
    <row r="23" spans="1:7" x14ac:dyDescent="0.2">
      <c r="A23" s="10" t="s">
        <v>17</v>
      </c>
      <c r="B23" s="11"/>
      <c r="C23" s="11">
        <v>89653.33</v>
      </c>
      <c r="D23" s="11"/>
      <c r="E23" s="11">
        <f>'Aug 2018'!F23+'Sept 2018'!C23</f>
        <v>1132559.6300000001</v>
      </c>
      <c r="F23" s="11"/>
      <c r="G23" s="11" t="e">
        <f>#REF!-E23</f>
        <v>#REF!</v>
      </c>
    </row>
    <row r="24" spans="1:7" x14ac:dyDescent="0.2">
      <c r="A24" s="10" t="s">
        <v>18</v>
      </c>
      <c r="B24" s="11"/>
      <c r="C24" s="11">
        <v>19006.509999999998</v>
      </c>
      <c r="D24" s="11"/>
      <c r="E24" s="11">
        <f>'Aug 2018'!F24+'Sept 2018'!C24</f>
        <v>240102.69</v>
      </c>
      <c r="F24" s="11"/>
      <c r="G24" s="11" t="e">
        <f>#REF!-E24</f>
        <v>#REF!</v>
      </c>
    </row>
    <row r="25" spans="1:7" x14ac:dyDescent="0.2">
      <c r="A25" s="10" t="s">
        <v>19</v>
      </c>
      <c r="B25" s="11"/>
      <c r="C25" s="11">
        <v>10254.469999999999</v>
      </c>
      <c r="D25" s="11"/>
      <c r="E25" s="11">
        <f>'Aug 2018'!F25+'Sept 2018'!C25</f>
        <v>157415.07999999999</v>
      </c>
      <c r="F25" s="11"/>
      <c r="G25" s="11" t="e">
        <f>#REF!-E25</f>
        <v>#REF!</v>
      </c>
    </row>
    <row r="26" spans="1:7" x14ac:dyDescent="0.2">
      <c r="A26" s="10" t="s">
        <v>20</v>
      </c>
      <c r="B26" s="11"/>
      <c r="C26" s="11">
        <v>437.5</v>
      </c>
      <c r="D26" s="11"/>
      <c r="E26" s="11">
        <f>'Aug 2018'!F26+'Sept 2018'!C26</f>
        <v>437.5</v>
      </c>
      <c r="F26" s="11"/>
      <c r="G26" s="11">
        <v>0</v>
      </c>
    </row>
    <row r="27" spans="1:7" x14ac:dyDescent="0.2">
      <c r="A27" s="10" t="s">
        <v>21</v>
      </c>
      <c r="B27" s="11"/>
      <c r="C27" s="11">
        <v>7</v>
      </c>
      <c r="D27" s="11"/>
      <c r="E27" s="11">
        <f>'Aug 2018'!F27+'Sept 2018'!C27</f>
        <v>7</v>
      </c>
      <c r="F27" s="11"/>
      <c r="G27" s="11">
        <v>0</v>
      </c>
    </row>
    <row r="28" spans="1:7" x14ac:dyDescent="0.2">
      <c r="A28" s="10" t="s">
        <v>22</v>
      </c>
      <c r="B28" s="11"/>
      <c r="C28" s="11">
        <v>4835.54</v>
      </c>
      <c r="D28" s="11"/>
      <c r="E28" s="11">
        <f>'Aug 2018'!F28+'Sept 2018'!C28</f>
        <v>71377.659999999989</v>
      </c>
      <c r="F28" s="11"/>
      <c r="G28" s="11" t="e">
        <f>#REF!-E28</f>
        <v>#REF!</v>
      </c>
    </row>
    <row r="29" spans="1:7" x14ac:dyDescent="0.2">
      <c r="A29" s="10" t="s">
        <v>23</v>
      </c>
      <c r="B29" s="11"/>
      <c r="C29" s="11">
        <v>0</v>
      </c>
      <c r="D29" s="11"/>
      <c r="E29" s="11">
        <f>'Aug 2018'!F29+'Sept 2018'!C29</f>
        <v>0</v>
      </c>
      <c r="F29" s="11"/>
      <c r="G29" s="11">
        <v>0</v>
      </c>
    </row>
    <row r="30" spans="1:7" x14ac:dyDescent="0.2">
      <c r="A30" s="10" t="s">
        <v>24</v>
      </c>
      <c r="B30" s="11"/>
      <c r="C30" s="11">
        <v>1161.27</v>
      </c>
      <c r="D30" s="11"/>
      <c r="E30" s="11">
        <f>'Aug 2018'!F30+'Sept 2018'!C30</f>
        <v>15367.61</v>
      </c>
      <c r="F30" s="11"/>
      <c r="G30" s="11" t="e">
        <f>#REF!-E30</f>
        <v>#REF!</v>
      </c>
    </row>
    <row r="31" spans="1:7" x14ac:dyDescent="0.2">
      <c r="A31" s="10" t="s">
        <v>25</v>
      </c>
      <c r="B31" s="11"/>
      <c r="C31" s="11">
        <v>0</v>
      </c>
      <c r="D31" s="11"/>
      <c r="E31" s="11">
        <f>'Aug 2018'!F31+'Sept 2018'!C31</f>
        <v>5281.29</v>
      </c>
      <c r="F31" s="11"/>
      <c r="G31" s="11" t="e">
        <f>#REF!-E31</f>
        <v>#REF!</v>
      </c>
    </row>
    <row r="32" spans="1:7" x14ac:dyDescent="0.2">
      <c r="A32" s="10" t="s">
        <v>26</v>
      </c>
      <c r="B32" s="11"/>
      <c r="C32" s="11">
        <v>940.37</v>
      </c>
      <c r="D32" s="11"/>
      <c r="E32" s="11">
        <f>'Aug 2018'!F32+'Sept 2018'!C32</f>
        <v>16045.85</v>
      </c>
      <c r="F32" s="11"/>
      <c r="G32" s="11" t="e">
        <f>#REF!-E32</f>
        <v>#REF!</v>
      </c>
    </row>
    <row r="33" spans="1:7" x14ac:dyDescent="0.2">
      <c r="A33" s="10" t="s">
        <v>27</v>
      </c>
      <c r="B33" s="11"/>
      <c r="C33" s="11">
        <v>1526.88</v>
      </c>
      <c r="D33" s="11"/>
      <c r="E33" s="11">
        <f>'Aug 2018'!F33+'Sept 2018'!C33</f>
        <v>19144.530000000002</v>
      </c>
      <c r="F33" s="11"/>
      <c r="G33" s="11" t="e">
        <f>#REF!-E33</f>
        <v>#REF!</v>
      </c>
    </row>
    <row r="34" spans="1:7" x14ac:dyDescent="0.2">
      <c r="A34" s="10" t="s">
        <v>28</v>
      </c>
      <c r="B34" s="11"/>
      <c r="C34" s="11">
        <v>1172.92</v>
      </c>
      <c r="D34" s="11"/>
      <c r="E34" s="11">
        <f>'Aug 2018'!F34+'Sept 2018'!C34</f>
        <v>13284.01</v>
      </c>
      <c r="F34" s="11"/>
      <c r="G34" s="11" t="e">
        <f>#REF!-E34</f>
        <v>#REF!</v>
      </c>
    </row>
    <row r="35" spans="1:7" x14ac:dyDescent="0.2">
      <c r="A35" s="10" t="s">
        <v>29</v>
      </c>
      <c r="B35" s="11"/>
      <c r="C35" s="11">
        <v>89.28</v>
      </c>
      <c r="D35" s="11"/>
      <c r="E35" s="11">
        <f>'Aug 2018'!F35+'Sept 2018'!C35</f>
        <v>1126.99</v>
      </c>
      <c r="F35" s="11"/>
      <c r="G35" s="11" t="e">
        <f>#REF!-E35</f>
        <v>#REF!</v>
      </c>
    </row>
    <row r="36" spans="1:7" x14ac:dyDescent="0.2">
      <c r="A36" s="10" t="s">
        <v>30</v>
      </c>
      <c r="B36" s="11"/>
      <c r="C36" s="11">
        <v>7990.1</v>
      </c>
      <c r="D36" s="11"/>
      <c r="E36" s="11">
        <f>'Aug 2018'!F36+'Sept 2018'!C36</f>
        <v>16507.18</v>
      </c>
      <c r="F36" s="11"/>
      <c r="G36" s="11" t="e">
        <f>#REF!-E36</f>
        <v>#REF!</v>
      </c>
    </row>
    <row r="37" spans="1:7" x14ac:dyDescent="0.2">
      <c r="A37" s="10" t="s">
        <v>31</v>
      </c>
      <c r="B37" s="11"/>
      <c r="C37" s="11">
        <v>5646.33</v>
      </c>
      <c r="D37" s="11"/>
      <c r="E37" s="11">
        <f>'Aug 2018'!F37+'Sept 2018'!C37</f>
        <v>79048.62000000001</v>
      </c>
      <c r="F37" s="11"/>
      <c r="G37" s="11" t="e">
        <f>#REF!-E37</f>
        <v>#REF!</v>
      </c>
    </row>
    <row r="38" spans="1:7" x14ac:dyDescent="0.2">
      <c r="A38" s="10" t="s">
        <v>32</v>
      </c>
      <c r="B38" s="11"/>
      <c r="C38" s="11">
        <v>85.52</v>
      </c>
      <c r="D38" s="11"/>
      <c r="E38" s="11">
        <f>'Aug 2018'!F38+'Sept 2018'!C38</f>
        <v>769.68</v>
      </c>
      <c r="F38" s="11"/>
      <c r="G38" s="11" t="e">
        <f>#REF!-E38</f>
        <v>#REF!</v>
      </c>
    </row>
    <row r="39" spans="1:7" x14ac:dyDescent="0.2">
      <c r="A39" s="10" t="s">
        <v>33</v>
      </c>
      <c r="B39" s="11"/>
      <c r="C39" s="11">
        <v>0</v>
      </c>
      <c r="D39" s="11"/>
      <c r="E39" s="11">
        <f>'Aug 2018'!F39+'Sept 2018'!C39</f>
        <v>12300</v>
      </c>
      <c r="F39" s="11"/>
      <c r="G39" s="11">
        <v>0</v>
      </c>
    </row>
    <row r="40" spans="1:7" x14ac:dyDescent="0.2">
      <c r="A40" s="10" t="s">
        <v>34</v>
      </c>
      <c r="B40" s="11"/>
      <c r="C40" s="11">
        <v>86.28</v>
      </c>
      <c r="D40" s="11"/>
      <c r="E40" s="11">
        <f>'Aug 2018'!F40+'Sept 2018'!C40</f>
        <v>1408.8</v>
      </c>
      <c r="F40" s="11"/>
      <c r="G40" s="11">
        <v>0</v>
      </c>
    </row>
    <row r="41" spans="1:7" x14ac:dyDescent="0.2">
      <c r="A41" s="10" t="s">
        <v>35</v>
      </c>
      <c r="B41" s="11"/>
      <c r="C41" s="11">
        <v>500</v>
      </c>
      <c r="D41" s="11"/>
      <c r="E41" s="11">
        <f>'Aug 2018'!F41+'Sept 2018'!C41</f>
        <v>4404</v>
      </c>
      <c r="F41" s="11"/>
      <c r="G41" s="11" t="e">
        <f>#REF!-E41</f>
        <v>#REF!</v>
      </c>
    </row>
    <row r="42" spans="1:7" x14ac:dyDescent="0.2">
      <c r="A42" s="10" t="s">
        <v>36</v>
      </c>
      <c r="B42" s="11"/>
      <c r="C42" s="11">
        <v>151.25</v>
      </c>
      <c r="D42" s="11"/>
      <c r="E42" s="11">
        <f>'Aug 2018'!F42+'Sept 2018'!C42</f>
        <v>3573.5</v>
      </c>
      <c r="F42" s="11"/>
      <c r="G42" s="11" t="e">
        <f>#REF!-E42</f>
        <v>#REF!</v>
      </c>
    </row>
    <row r="43" spans="1:7" x14ac:dyDescent="0.2">
      <c r="A43" s="10" t="s">
        <v>37</v>
      </c>
      <c r="B43" s="11"/>
      <c r="C43" s="11">
        <v>0</v>
      </c>
      <c r="D43" s="11"/>
      <c r="E43" s="11">
        <f>'Aug 2018'!F43+'Sept 2018'!C43</f>
        <v>0</v>
      </c>
      <c r="F43" s="11"/>
      <c r="G43" s="11">
        <v>0</v>
      </c>
    </row>
    <row r="44" spans="1:7" x14ac:dyDescent="0.2">
      <c r="A44" s="10" t="s">
        <v>38</v>
      </c>
      <c r="B44" s="11"/>
      <c r="C44" s="11">
        <v>0</v>
      </c>
      <c r="D44" s="11"/>
      <c r="E44" s="11">
        <f>'Aug 2018'!F44+'Sept 2018'!C44</f>
        <v>631.25</v>
      </c>
      <c r="F44" s="11"/>
      <c r="G44" s="11">
        <v>0</v>
      </c>
    </row>
    <row r="45" spans="1:7" x14ac:dyDescent="0.2">
      <c r="A45" s="10" t="s">
        <v>15</v>
      </c>
      <c r="B45" s="11"/>
      <c r="C45" s="11">
        <v>458.15</v>
      </c>
      <c r="D45" s="11"/>
      <c r="E45" s="11">
        <f>'Aug 2018'!F45+'Sept 2018'!C45</f>
        <v>3784.5599999999995</v>
      </c>
      <c r="F45" s="11"/>
      <c r="G45" s="11" t="e">
        <f>#REF!-E45</f>
        <v>#REF!</v>
      </c>
    </row>
    <row r="46" spans="1:7" x14ac:dyDescent="0.2">
      <c r="A46" s="10" t="s">
        <v>39</v>
      </c>
      <c r="B46" s="11"/>
      <c r="C46" s="11">
        <f>SUM(C23:C45)</f>
        <v>144002.69999999995</v>
      </c>
      <c r="D46" s="11"/>
      <c r="E46" s="11">
        <f>C46</f>
        <v>144002.69999999995</v>
      </c>
      <c r="F46" s="11"/>
      <c r="G46" s="11" t="e">
        <f>#REF!-E46</f>
        <v>#REF!</v>
      </c>
    </row>
    <row r="47" spans="1:7" x14ac:dyDescent="0.2">
      <c r="B47" s="11"/>
      <c r="C47" s="11"/>
      <c r="D47" s="11"/>
      <c r="E47" s="11"/>
      <c r="F47" s="11"/>
      <c r="G47" s="11"/>
    </row>
    <row r="48" spans="1:7" x14ac:dyDescent="0.2">
      <c r="A48" s="10" t="s">
        <v>40</v>
      </c>
      <c r="B48" s="11"/>
      <c r="C48" s="11"/>
      <c r="D48" s="11"/>
      <c r="E48" s="11"/>
      <c r="F48" s="11"/>
      <c r="G48" s="11"/>
    </row>
    <row r="49" spans="1:7" x14ac:dyDescent="0.2">
      <c r="A49" s="10" t="s">
        <v>41</v>
      </c>
      <c r="B49" s="11"/>
      <c r="C49" s="11">
        <v>501.26</v>
      </c>
      <c r="D49" s="11"/>
      <c r="E49" s="11">
        <f>'July 2018'!F49+'Sept 2018'!C49</f>
        <v>12287.170000000002</v>
      </c>
      <c r="F49" s="11"/>
      <c r="G49" s="11" t="e">
        <f>#REF!-E49</f>
        <v>#REF!</v>
      </c>
    </row>
    <row r="50" spans="1:7" x14ac:dyDescent="0.2">
      <c r="A50" s="10" t="s">
        <v>42</v>
      </c>
      <c r="B50" s="11"/>
      <c r="C50" s="11">
        <v>4957</v>
      </c>
      <c r="D50" s="11"/>
      <c r="E50" s="11">
        <f>'Aug 2018'!F50+'Sept 2018'!C50</f>
        <v>59260</v>
      </c>
      <c r="F50" s="11"/>
      <c r="G50" s="11" t="e">
        <f>#REF!-E50</f>
        <v>#REF!</v>
      </c>
    </row>
    <row r="51" spans="1:7" x14ac:dyDescent="0.2">
      <c r="A51" s="10" t="s">
        <v>26</v>
      </c>
      <c r="B51" s="11"/>
      <c r="C51" s="11">
        <v>2915.35</v>
      </c>
      <c r="D51" s="11"/>
      <c r="E51" s="11">
        <f>'Aug 2018'!F51+'Sept 2018'!C51</f>
        <v>33223.909999999996</v>
      </c>
      <c r="F51" s="11"/>
      <c r="G51" s="11" t="e">
        <f>#REF!-E51</f>
        <v>#REF!</v>
      </c>
    </row>
    <row r="52" spans="1:7" x14ac:dyDescent="0.2">
      <c r="A52" s="10" t="s">
        <v>43</v>
      </c>
      <c r="B52" s="11"/>
      <c r="C52" s="11">
        <v>261.72000000000003</v>
      </c>
      <c r="D52" s="11"/>
      <c r="E52" s="11">
        <f>'Aug 2018'!F52+'Sept 2018'!C52</f>
        <v>2087.0699999999997</v>
      </c>
      <c r="F52" s="11"/>
      <c r="G52" s="11" t="e">
        <f>#REF!-E52</f>
        <v>#REF!</v>
      </c>
    </row>
    <row r="53" spans="1:7" x14ac:dyDescent="0.2">
      <c r="A53" s="10" t="s">
        <v>44</v>
      </c>
      <c r="B53" s="11"/>
      <c r="C53" s="11">
        <v>0</v>
      </c>
      <c r="D53" s="11"/>
      <c r="E53" s="11">
        <f>'Aug 2018'!F53+'Sept 2018'!C53</f>
        <v>2635.41</v>
      </c>
      <c r="F53" s="11"/>
      <c r="G53" s="11">
        <v>0</v>
      </c>
    </row>
    <row r="54" spans="1:7" x14ac:dyDescent="0.2">
      <c r="A54" s="10" t="s">
        <v>45</v>
      </c>
      <c r="B54" s="11"/>
      <c r="C54" s="11">
        <f>SUM(C49:C53)</f>
        <v>8635.33</v>
      </c>
      <c r="D54" s="11"/>
      <c r="E54" s="11" t="s">
        <v>56</v>
      </c>
      <c r="F54" s="11"/>
      <c r="G54" s="11" t="e">
        <f>SUM(G49:G53)</f>
        <v>#REF!</v>
      </c>
    </row>
    <row r="55" spans="1:7" x14ac:dyDescent="0.2">
      <c r="A55" s="10" t="s">
        <v>46</v>
      </c>
      <c r="B55" s="11"/>
      <c r="C55" s="11">
        <f>C46+C54</f>
        <v>152638.02999999994</v>
      </c>
      <c r="D55" s="11"/>
      <c r="E55" s="11">
        <f>C55</f>
        <v>152638.02999999994</v>
      </c>
      <c r="F55" s="11"/>
      <c r="G55" s="11" t="e">
        <f>#REF!-E55</f>
        <v>#REF!</v>
      </c>
    </row>
    <row r="56" spans="1:7" x14ac:dyDescent="0.2">
      <c r="B56" s="11"/>
      <c r="C56" s="11"/>
      <c r="D56" s="11"/>
      <c r="E56" s="11"/>
      <c r="F56" s="11"/>
      <c r="G56" s="11"/>
    </row>
    <row r="57" spans="1:7" x14ac:dyDescent="0.2">
      <c r="A57" s="10" t="s">
        <v>47</v>
      </c>
      <c r="B57" s="11"/>
      <c r="C57" s="11">
        <v>637.65</v>
      </c>
      <c r="D57" s="11"/>
      <c r="E57" s="11">
        <f>'July 2018'!F57+'Sept 2018'!C57</f>
        <v>11101.4</v>
      </c>
      <c r="F57" s="11"/>
      <c r="G57" s="11" t="e">
        <f>#REF!-E57</f>
        <v>#REF!</v>
      </c>
    </row>
    <row r="58" spans="1:7" x14ac:dyDescent="0.2">
      <c r="A58" s="10" t="s">
        <v>54</v>
      </c>
      <c r="B58" s="11"/>
      <c r="C58" s="11">
        <v>0</v>
      </c>
      <c r="D58" s="11"/>
      <c r="E58" s="11">
        <f>'July 2018'!F58+'Sept 2018'!C58</f>
        <v>20094.27</v>
      </c>
      <c r="F58" s="11"/>
      <c r="G58" s="11" t="e">
        <f>#REF!-E58</f>
        <v>#REF!</v>
      </c>
    </row>
    <row r="59" spans="1:7" x14ac:dyDescent="0.2">
      <c r="A59" s="10" t="s">
        <v>46</v>
      </c>
      <c r="B59" s="11"/>
      <c r="C59" s="11">
        <f>SUM(C55+C57+C58)</f>
        <v>153275.67999999993</v>
      </c>
      <c r="D59" s="11"/>
      <c r="E59" s="11">
        <f>C59</f>
        <v>153275.67999999993</v>
      </c>
      <c r="F59" s="11"/>
      <c r="G59" s="11" t="e">
        <f>#REF!-E59</f>
        <v>#REF!</v>
      </c>
    </row>
    <row r="60" spans="1:7" x14ac:dyDescent="0.2">
      <c r="B60" s="11"/>
      <c r="C60" s="11">
        <f>C21-C55</f>
        <v>-16224.829999999929</v>
      </c>
      <c r="D60" s="11"/>
      <c r="E60" s="11">
        <f>C60</f>
        <v>-16224.829999999929</v>
      </c>
      <c r="F60" s="11"/>
      <c r="G60" s="11"/>
    </row>
    <row r="61" spans="1:7" x14ac:dyDescent="0.2">
      <c r="B61" s="11"/>
      <c r="C61" s="11"/>
      <c r="D61" s="11"/>
      <c r="E61" s="11"/>
      <c r="F61" s="11"/>
      <c r="G61" s="11"/>
    </row>
    <row r="62" spans="1:7" x14ac:dyDescent="0.2">
      <c r="A62" s="10" t="s">
        <v>55</v>
      </c>
      <c r="B62" s="11"/>
      <c r="C62" s="11">
        <f>C3+C21-C59</f>
        <v>129036.49000000011</v>
      </c>
      <c r="D62" s="11"/>
      <c r="E62" s="11">
        <f>C62</f>
        <v>129036.49000000011</v>
      </c>
      <c r="F62" s="11"/>
      <c r="G62" s="11"/>
    </row>
    <row r="63" spans="1:7" x14ac:dyDescent="0.2">
      <c r="E63" s="1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B24" sqref="B24"/>
    </sheetView>
  </sheetViews>
  <sheetFormatPr defaultRowHeight="15" x14ac:dyDescent="0.25"/>
  <cols>
    <col min="1" max="1" width="29.85546875" bestFit="1" customWidth="1"/>
    <col min="2" max="2" width="14.28515625" bestFit="1" customWidth="1"/>
    <col min="3" max="3" width="1.5703125" customWidth="1"/>
    <col min="4" max="4" width="27.7109375" bestFit="1" customWidth="1"/>
    <col min="5" max="5" width="12.5703125" bestFit="1" customWidth="1"/>
  </cols>
  <sheetData>
    <row r="1" spans="1:2" x14ac:dyDescent="0.25">
      <c r="A1" t="s">
        <v>57</v>
      </c>
    </row>
    <row r="2" spans="1:2" x14ac:dyDescent="0.25">
      <c r="A2" t="s">
        <v>58</v>
      </c>
    </row>
    <row r="3" spans="1:2" x14ac:dyDescent="0.25">
      <c r="B3" s="1"/>
    </row>
    <row r="4" spans="1:2" x14ac:dyDescent="0.25">
      <c r="A4" t="s">
        <v>1</v>
      </c>
      <c r="B4" s="1">
        <v>1137901.93</v>
      </c>
    </row>
    <row r="5" spans="1:2" x14ac:dyDescent="0.25">
      <c r="A5" t="s">
        <v>2</v>
      </c>
      <c r="B5" s="1">
        <v>379164.77</v>
      </c>
    </row>
    <row r="6" spans="1:2" x14ac:dyDescent="0.25">
      <c r="A6" t="s">
        <v>3</v>
      </c>
      <c r="B6" s="1">
        <v>61863.9</v>
      </c>
    </row>
    <row r="7" spans="1:2" x14ac:dyDescent="0.25">
      <c r="A7" t="s">
        <v>4</v>
      </c>
      <c r="B7" s="1">
        <v>24479.05</v>
      </c>
    </row>
    <row r="8" spans="1:2" x14ac:dyDescent="0.25">
      <c r="B8" s="1">
        <f>SUM(B4:B7)</f>
        <v>1603409.65</v>
      </c>
    </row>
    <row r="9" spans="1:2" x14ac:dyDescent="0.25">
      <c r="A9" t="s">
        <v>5</v>
      </c>
      <c r="B9" s="1">
        <v>40828.36</v>
      </c>
    </row>
    <row r="10" spans="1:2" x14ac:dyDescent="0.25">
      <c r="A10" t="s">
        <v>6</v>
      </c>
      <c r="B10" s="1">
        <v>90369.37</v>
      </c>
    </row>
    <row r="11" spans="1:2" x14ac:dyDescent="0.25">
      <c r="A11" t="s">
        <v>7</v>
      </c>
      <c r="B11" s="1">
        <v>15000</v>
      </c>
    </row>
    <row r="12" spans="1:2" x14ac:dyDescent="0.25">
      <c r="A12" t="s">
        <v>8</v>
      </c>
      <c r="B12" s="1">
        <v>1181</v>
      </c>
    </row>
    <row r="13" spans="1:2" x14ac:dyDescent="0.25">
      <c r="A13" t="s">
        <v>9</v>
      </c>
      <c r="B13" s="1">
        <v>5365.47</v>
      </c>
    </row>
    <row r="14" spans="1:2" x14ac:dyDescent="0.25">
      <c r="A14" t="s">
        <v>10</v>
      </c>
      <c r="B14" s="1">
        <v>85.69</v>
      </c>
    </row>
    <row r="15" spans="1:2" x14ac:dyDescent="0.25">
      <c r="A15" t="s">
        <v>11</v>
      </c>
      <c r="B15" s="1">
        <v>11251.31</v>
      </c>
    </row>
    <row r="16" spans="1:2" x14ac:dyDescent="0.25">
      <c r="A16" t="s">
        <v>12</v>
      </c>
      <c r="B16" s="1">
        <v>3123.08</v>
      </c>
    </row>
    <row r="17" spans="1:2" x14ac:dyDescent="0.25">
      <c r="A17" t="s">
        <v>13</v>
      </c>
      <c r="B17" s="1">
        <v>132074.04999999999</v>
      </c>
    </row>
    <row r="18" spans="1:2" x14ac:dyDescent="0.25">
      <c r="A18" t="s">
        <v>14</v>
      </c>
      <c r="B18" s="1">
        <v>1177.5</v>
      </c>
    </row>
    <row r="19" spans="1:2" x14ac:dyDescent="0.25">
      <c r="A19" t="s">
        <v>15</v>
      </c>
      <c r="B19" s="1">
        <v>0</v>
      </c>
    </row>
    <row r="20" spans="1:2" x14ac:dyDescent="0.25">
      <c r="A20" t="s">
        <v>16</v>
      </c>
      <c r="B20" s="1">
        <f>SUM(B8:B19)</f>
        <v>1903865.48</v>
      </c>
    </row>
    <row r="21" spans="1:2" x14ac:dyDescent="0.25">
      <c r="A21" t="s">
        <v>50</v>
      </c>
      <c r="B21" s="1"/>
    </row>
    <row r="22" spans="1:2" x14ac:dyDescent="0.25">
      <c r="A22" t="s">
        <v>17</v>
      </c>
      <c r="B22" s="1">
        <v>1080111.01</v>
      </c>
    </row>
    <row r="23" spans="1:2" x14ac:dyDescent="0.25">
      <c r="A23" t="s">
        <v>18</v>
      </c>
      <c r="B23" s="1">
        <v>240102.69</v>
      </c>
    </row>
    <row r="24" spans="1:2" x14ac:dyDescent="0.25">
      <c r="A24" t="s">
        <v>19</v>
      </c>
      <c r="B24" s="1">
        <v>157415.07999999999</v>
      </c>
    </row>
    <row r="25" spans="1:2" x14ac:dyDescent="0.25">
      <c r="A25" t="s">
        <v>20</v>
      </c>
      <c r="B25" s="1">
        <v>437.5</v>
      </c>
    </row>
    <row r="26" spans="1:2" x14ac:dyDescent="0.25">
      <c r="A26" t="s">
        <v>21</v>
      </c>
      <c r="B26" s="1">
        <v>9156.82</v>
      </c>
    </row>
    <row r="27" spans="1:2" x14ac:dyDescent="0.25">
      <c r="A27" t="s">
        <v>22</v>
      </c>
      <c r="B27" s="1">
        <v>71377.66</v>
      </c>
    </row>
    <row r="28" spans="1:2" x14ac:dyDescent="0.25">
      <c r="A28" t="s">
        <v>23</v>
      </c>
      <c r="B28" s="1">
        <v>0</v>
      </c>
    </row>
    <row r="29" spans="1:2" x14ac:dyDescent="0.25">
      <c r="A29" t="s">
        <v>24</v>
      </c>
      <c r="B29" s="1">
        <v>16045.85</v>
      </c>
    </row>
    <row r="30" spans="1:2" x14ac:dyDescent="0.25">
      <c r="A30" t="s">
        <v>25</v>
      </c>
      <c r="B30" s="1">
        <v>5281.29</v>
      </c>
    </row>
    <row r="31" spans="1:2" x14ac:dyDescent="0.25">
      <c r="A31" t="s">
        <v>26</v>
      </c>
      <c r="B31" s="1">
        <v>19144.530000000002</v>
      </c>
    </row>
    <row r="32" spans="1:2" x14ac:dyDescent="0.25">
      <c r="A32" t="s">
        <v>27</v>
      </c>
      <c r="B32" s="1">
        <v>13284.01</v>
      </c>
    </row>
    <row r="33" spans="1:5" x14ac:dyDescent="0.25">
      <c r="A33" t="s">
        <v>28</v>
      </c>
      <c r="B33" s="1">
        <v>16507.18</v>
      </c>
    </row>
    <row r="34" spans="1:5" x14ac:dyDescent="0.25">
      <c r="A34" t="s">
        <v>29</v>
      </c>
      <c r="B34" s="1">
        <v>8975.25</v>
      </c>
    </row>
    <row r="35" spans="1:5" x14ac:dyDescent="0.25">
      <c r="A35" t="s">
        <v>30</v>
      </c>
      <c r="B35" s="1">
        <v>48216.23</v>
      </c>
    </row>
    <row r="36" spans="1:5" x14ac:dyDescent="0.25">
      <c r="A36" t="s">
        <v>31</v>
      </c>
      <c r="B36" s="1">
        <v>70754.759999999995</v>
      </c>
      <c r="D36" t="s">
        <v>40</v>
      </c>
      <c r="E36" s="1"/>
    </row>
    <row r="37" spans="1:5" x14ac:dyDescent="0.25">
      <c r="A37" t="s">
        <v>32</v>
      </c>
      <c r="B37" s="1">
        <v>12300</v>
      </c>
      <c r="D37" t="s">
        <v>41</v>
      </c>
      <c r="E37" s="1">
        <v>12287.17</v>
      </c>
    </row>
    <row r="38" spans="1:5" x14ac:dyDescent="0.25">
      <c r="A38" t="s">
        <v>33</v>
      </c>
      <c r="B38" s="1">
        <v>7500</v>
      </c>
      <c r="D38" t="s">
        <v>42</v>
      </c>
      <c r="E38" s="1">
        <v>59260</v>
      </c>
    </row>
    <row r="39" spans="1:5" x14ac:dyDescent="0.25">
      <c r="A39" t="s">
        <v>34</v>
      </c>
      <c r="B39" s="1">
        <v>4404</v>
      </c>
      <c r="D39" t="s">
        <v>26</v>
      </c>
      <c r="E39" s="1">
        <v>33223.910000000003</v>
      </c>
    </row>
    <row r="40" spans="1:5" x14ac:dyDescent="0.25">
      <c r="A40" t="s">
        <v>35</v>
      </c>
      <c r="B40" s="1">
        <v>3573.5</v>
      </c>
      <c r="D40" t="s">
        <v>43</v>
      </c>
      <c r="E40" s="1">
        <v>2087.0700000000002</v>
      </c>
    </row>
    <row r="41" spans="1:5" x14ac:dyDescent="0.25">
      <c r="A41" t="s">
        <v>36</v>
      </c>
      <c r="B41" s="1">
        <v>6000</v>
      </c>
      <c r="D41" t="s">
        <v>44</v>
      </c>
      <c r="E41" s="1">
        <v>2635.41</v>
      </c>
    </row>
    <row r="42" spans="1:5" x14ac:dyDescent="0.25">
      <c r="A42" t="s">
        <v>37</v>
      </c>
      <c r="B42" s="1">
        <v>0</v>
      </c>
      <c r="D42" t="s">
        <v>45</v>
      </c>
      <c r="E42" s="1">
        <f>SUM(E37:E41)</f>
        <v>109493.56000000001</v>
      </c>
    </row>
    <row r="43" spans="1:5" x14ac:dyDescent="0.25">
      <c r="A43" t="s">
        <v>38</v>
      </c>
      <c r="B43" s="1">
        <v>3784.5599999999995</v>
      </c>
      <c r="E43" s="1"/>
    </row>
    <row r="44" spans="1:5" x14ac:dyDescent="0.25">
      <c r="A44" t="s">
        <v>15</v>
      </c>
      <c r="B44" s="1">
        <v>0</v>
      </c>
    </row>
    <row r="45" spans="1:5" x14ac:dyDescent="0.25">
      <c r="A45" t="s">
        <v>39</v>
      </c>
      <c r="B45" s="1">
        <f>SUM(B22:B44)</f>
        <v>1794371.9200000002</v>
      </c>
    </row>
    <row r="46" spans="1:5" x14ac:dyDescent="0.25">
      <c r="B46" s="1"/>
    </row>
    <row r="47" spans="1:5" x14ac:dyDescent="0.25">
      <c r="A47" t="s">
        <v>46</v>
      </c>
      <c r="B47" s="1">
        <f>B45+E42</f>
        <v>1903865.4800000002</v>
      </c>
    </row>
    <row r="48" spans="1:5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28" workbookViewId="0">
      <selection activeCell="B3" sqref="B3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43040</v>
      </c>
    </row>
    <row r="2" spans="1:8" x14ac:dyDescent="0.25">
      <c r="A2" s="3" t="s">
        <v>52</v>
      </c>
      <c r="B2" s="3">
        <v>5421.69</v>
      </c>
    </row>
    <row r="3" spans="1:8" x14ac:dyDescent="0.25">
      <c r="A3" s="3" t="s">
        <v>53</v>
      </c>
      <c r="D3" s="7">
        <v>213326.55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87660.03</v>
      </c>
      <c r="E5" s="1"/>
      <c r="F5" s="7">
        <f>D5+'Oct 17'!F5</f>
        <v>169836.45</v>
      </c>
      <c r="G5" s="1"/>
      <c r="H5" s="7">
        <f>B5-F5</f>
        <v>1004323.1300000001</v>
      </c>
    </row>
    <row r="6" spans="1:8" x14ac:dyDescent="0.25">
      <c r="A6" s="3" t="s">
        <v>2</v>
      </c>
      <c r="B6" s="4">
        <v>480608.88</v>
      </c>
      <c r="C6" s="1"/>
      <c r="D6" s="7">
        <v>34292.28</v>
      </c>
      <c r="E6" s="1"/>
      <c r="F6" s="7">
        <f>D6+'Oct 17'!F6</f>
        <v>66245.009999999995</v>
      </c>
      <c r="G6" s="1"/>
      <c r="H6" s="7">
        <f t="shared" ref="H6:H21" si="0">B6-F6</f>
        <v>414363.87</v>
      </c>
    </row>
    <row r="7" spans="1:8" x14ac:dyDescent="0.25">
      <c r="A7" s="3" t="s">
        <v>3</v>
      </c>
      <c r="B7" s="4">
        <v>49460.51</v>
      </c>
      <c r="C7" s="1"/>
      <c r="D7" s="7">
        <v>5345.29</v>
      </c>
      <c r="E7" s="1"/>
      <c r="F7" s="7">
        <f>D7+'Oct 17'!F7</f>
        <v>10193.040000000001</v>
      </c>
      <c r="G7" s="1"/>
      <c r="H7" s="7">
        <f t="shared" si="0"/>
        <v>39267.47</v>
      </c>
    </row>
    <row r="8" spans="1:8" x14ac:dyDescent="0.25">
      <c r="A8" s="3" t="s">
        <v>4</v>
      </c>
      <c r="B8" s="4">
        <v>20260.439999999999</v>
      </c>
      <c r="C8" s="1"/>
      <c r="D8" s="7">
        <v>2136.91</v>
      </c>
      <c r="E8" s="1"/>
      <c r="F8" s="7">
        <f>D8+'Oct 17'!F8</f>
        <v>4074.92</v>
      </c>
      <c r="G8" s="1"/>
      <c r="H8" s="7">
        <f t="shared" si="0"/>
        <v>16185.519999999999</v>
      </c>
    </row>
    <row r="9" spans="1:8" x14ac:dyDescent="0.25">
      <c r="A9" s="3"/>
      <c r="B9" s="4">
        <v>1724489.4</v>
      </c>
      <c r="C9" s="1"/>
      <c r="D9" s="7">
        <f>SUM(D5:D8)</f>
        <v>129434.51</v>
      </c>
      <c r="E9" s="1"/>
      <c r="F9" s="7">
        <f t="shared" ref="F9:F21" si="1">D9</f>
        <v>129434.51</v>
      </c>
      <c r="G9" s="1"/>
      <c r="H9" s="7">
        <f t="shared" si="0"/>
        <v>1595054.89</v>
      </c>
    </row>
    <row r="10" spans="1:8" x14ac:dyDescent="0.25">
      <c r="A10" s="3" t="s">
        <v>5</v>
      </c>
      <c r="B10" s="4">
        <v>38093.620000000003</v>
      </c>
      <c r="C10" s="1"/>
      <c r="D10" s="7">
        <v>11934.05</v>
      </c>
      <c r="E10" s="1"/>
      <c r="F10" s="7">
        <f>D10+'Oct 17'!F10</f>
        <v>12833.49</v>
      </c>
      <c r="G10" s="1"/>
      <c r="H10" s="7">
        <f t="shared" si="0"/>
        <v>25260.130000000005</v>
      </c>
    </row>
    <row r="11" spans="1:8" x14ac:dyDescent="0.25">
      <c r="A11" s="3" t="s">
        <v>6</v>
      </c>
      <c r="B11" s="4">
        <v>99645</v>
      </c>
      <c r="C11" s="1"/>
      <c r="D11" s="7">
        <v>163.62</v>
      </c>
      <c r="E11" s="1"/>
      <c r="F11" s="7">
        <f>D11+'Oct 17'!F11</f>
        <v>8344.6200000000008</v>
      </c>
      <c r="G11" s="1"/>
      <c r="H11" s="7">
        <f t="shared" si="0"/>
        <v>91300.38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D12+'Oct 17'!F12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D13+'Oct 17'!F13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0</v>
      </c>
      <c r="E14" s="1"/>
      <c r="F14" s="7">
        <f>D14+'Oct 17'!F14</f>
        <v>0</v>
      </c>
      <c r="G14" s="1"/>
      <c r="H14" s="7">
        <f t="shared" si="0"/>
        <v>6724.74</v>
      </c>
    </row>
    <row r="15" spans="1:8" x14ac:dyDescent="0.25">
      <c r="A15" s="3" t="s">
        <v>10</v>
      </c>
      <c r="B15" s="4">
        <v>106.33</v>
      </c>
      <c r="C15" s="1"/>
      <c r="D15" s="7">
        <v>14.35</v>
      </c>
      <c r="E15" s="1"/>
      <c r="F15" s="7">
        <f>D15+'Oct 17'!F15</f>
        <v>14.35</v>
      </c>
      <c r="G15" s="1"/>
      <c r="H15" s="7">
        <f t="shared" si="0"/>
        <v>91.98</v>
      </c>
    </row>
    <row r="16" spans="1:8" x14ac:dyDescent="0.25">
      <c r="A16" s="3" t="s">
        <v>11</v>
      </c>
      <c r="B16" s="4">
        <v>18494.830000000002</v>
      </c>
      <c r="C16" s="1"/>
      <c r="D16" s="7">
        <v>631.04999999999995</v>
      </c>
      <c r="E16" s="1"/>
      <c r="F16" s="7">
        <f>D16+'Oct 17'!F16</f>
        <v>1264.48</v>
      </c>
      <c r="G16" s="1"/>
      <c r="H16" s="7">
        <f t="shared" si="0"/>
        <v>17230.350000000002</v>
      </c>
    </row>
    <row r="17" spans="1:8" x14ac:dyDescent="0.25">
      <c r="A17" s="3" t="s">
        <v>12</v>
      </c>
      <c r="B17" s="4">
        <v>1308.1600000000001</v>
      </c>
      <c r="C17" s="1"/>
      <c r="D17" s="7">
        <v>45</v>
      </c>
      <c r="E17" s="1"/>
      <c r="F17" s="7">
        <f>D17+'Oct 17'!F17</f>
        <v>298.24</v>
      </c>
      <c r="G17" s="1"/>
      <c r="H17" s="7">
        <f t="shared" si="0"/>
        <v>1009.9200000000001</v>
      </c>
    </row>
    <row r="18" spans="1:8" x14ac:dyDescent="0.25">
      <c r="A18" s="3" t="s">
        <v>13</v>
      </c>
      <c r="B18" s="4">
        <v>138600</v>
      </c>
      <c r="C18" s="1"/>
      <c r="D18" s="7">
        <v>10500</v>
      </c>
      <c r="E18" s="1"/>
      <c r="F18" s="7">
        <f>D18+'Oct 17'!F18</f>
        <v>21000</v>
      </c>
      <c r="G18" s="1"/>
      <c r="H18" s="7">
        <f t="shared" si="0"/>
        <v>117600</v>
      </c>
    </row>
    <row r="19" spans="1:8" x14ac:dyDescent="0.25">
      <c r="A19" s="3" t="s">
        <v>14</v>
      </c>
      <c r="B19" s="4">
        <v>2423.7199999999998</v>
      </c>
      <c r="C19" s="1"/>
      <c r="D19" s="7">
        <v>396.07</v>
      </c>
      <c r="E19" s="1">
        <f>SUM(D9:D20)</f>
        <v>153118.65</v>
      </c>
      <c r="F19" s="7">
        <f>D19+'Oct 17'!F19</f>
        <v>620.38</v>
      </c>
      <c r="G19" s="1"/>
      <c r="H19" s="7">
        <f t="shared" si="0"/>
        <v>1803.3399999999997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D20+'Oct 17'!F20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153118.65</v>
      </c>
      <c r="F21" s="7">
        <f t="shared" si="1"/>
        <v>153118.65</v>
      </c>
      <c r="G21" s="1"/>
      <c r="H21" s="8">
        <f t="shared" si="0"/>
        <v>1891767.1500000001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89191.96</v>
      </c>
      <c r="E23" s="1"/>
      <c r="F23" s="7">
        <f>D23+'Oct 17'!F23</f>
        <v>222889.09000000003</v>
      </c>
      <c r="G23" s="1"/>
      <c r="H23" s="7">
        <f t="shared" ref="H23:H60" si="2">B23-F23</f>
        <v>953737.7</v>
      </c>
    </row>
    <row r="24" spans="1:8" x14ac:dyDescent="0.25">
      <c r="A24" s="3" t="s">
        <v>18</v>
      </c>
      <c r="B24" s="4">
        <v>249444.89</v>
      </c>
      <c r="C24" s="1"/>
      <c r="D24" s="7">
        <v>18908.7</v>
      </c>
      <c r="E24" s="1"/>
      <c r="F24" s="7">
        <f>D24+'Oct 17'!F24</f>
        <v>47252.490000000005</v>
      </c>
      <c r="G24" s="1"/>
      <c r="H24" s="7">
        <f t="shared" si="2"/>
        <v>202192.40000000002</v>
      </c>
    </row>
    <row r="25" spans="1:8" x14ac:dyDescent="0.25">
      <c r="A25" s="3" t="s">
        <v>19</v>
      </c>
      <c r="B25" s="4">
        <v>161667.54999999999</v>
      </c>
      <c r="C25" s="1"/>
      <c r="D25" s="7">
        <v>14758.8</v>
      </c>
      <c r="E25" s="1"/>
      <c r="F25" s="7">
        <f>D25+'Oct 17'!F25</f>
        <v>29243.09</v>
      </c>
      <c r="G25" s="1"/>
      <c r="H25" s="7">
        <f t="shared" si="2"/>
        <v>132424.46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D26+'Oct 17'!F26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D27+'Oct 17'!F27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4798.83</v>
      </c>
      <c r="E28" s="1"/>
      <c r="F28" s="7">
        <f>D28+'Oct 17'!F28</f>
        <v>9587.24</v>
      </c>
      <c r="G28" s="1"/>
      <c r="H28" s="7">
        <f t="shared" si="2"/>
        <v>60833.51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D29+'Oct 17'!F29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1012.78</v>
      </c>
      <c r="E30" s="1"/>
      <c r="F30" s="7">
        <f>D30+'Oct 17'!F30</f>
        <v>2397.7799999999997</v>
      </c>
      <c r="G30" s="1"/>
      <c r="H30" s="7">
        <f t="shared" si="2"/>
        <v>15171.02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>D31+'Oct 17'!F31</f>
        <v>0</v>
      </c>
      <c r="G31" s="1"/>
      <c r="H31" s="7">
        <f t="shared" si="2"/>
        <v>7111.35</v>
      </c>
    </row>
    <row r="32" spans="1:8" x14ac:dyDescent="0.25">
      <c r="A32" s="3" t="s">
        <v>26</v>
      </c>
      <c r="B32" s="4">
        <v>13021.71</v>
      </c>
      <c r="C32" s="1"/>
      <c r="D32" s="7">
        <v>751.38</v>
      </c>
      <c r="E32" s="1"/>
      <c r="F32" s="7">
        <f>D32+'Oct 17'!F32</f>
        <v>1797.37</v>
      </c>
      <c r="G32" s="1"/>
      <c r="H32" s="7">
        <f t="shared" si="2"/>
        <v>11224.34</v>
      </c>
    </row>
    <row r="33" spans="1:8" x14ac:dyDescent="0.25">
      <c r="A33" s="3" t="s">
        <v>27</v>
      </c>
      <c r="B33" s="4">
        <v>19083.919999999998</v>
      </c>
      <c r="C33" s="1"/>
      <c r="D33" s="7">
        <v>2080.66</v>
      </c>
      <c r="E33" s="1"/>
      <c r="F33" s="7">
        <f>D33+'Oct 17'!F33</f>
        <v>3588.81</v>
      </c>
      <c r="G33" s="1"/>
      <c r="H33" s="7">
        <f t="shared" si="2"/>
        <v>15495.109999999999</v>
      </c>
    </row>
    <row r="34" spans="1:8" x14ac:dyDescent="0.25">
      <c r="A34" s="3" t="s">
        <v>28</v>
      </c>
      <c r="B34" s="4">
        <v>20156.419999999998</v>
      </c>
      <c r="C34" s="1"/>
      <c r="D34" s="7">
        <v>320.08</v>
      </c>
      <c r="E34" s="1"/>
      <c r="F34" s="7">
        <f>D34+'Oct 17'!F34</f>
        <v>1613.71</v>
      </c>
      <c r="G34" s="1"/>
      <c r="H34" s="7">
        <f t="shared" si="2"/>
        <v>18542.71</v>
      </c>
    </row>
    <row r="35" spans="1:8" x14ac:dyDescent="0.25">
      <c r="A35" s="3" t="s">
        <v>29</v>
      </c>
      <c r="B35" s="4">
        <v>2711.83</v>
      </c>
      <c r="C35" s="1"/>
      <c r="D35" s="7">
        <v>0</v>
      </c>
      <c r="E35" s="1"/>
      <c r="F35" s="7">
        <f>D35+'Oct 17'!F35</f>
        <v>408.28</v>
      </c>
      <c r="G35" s="1"/>
      <c r="H35" s="7">
        <f t="shared" si="2"/>
        <v>2303.5500000000002</v>
      </c>
    </row>
    <row r="36" spans="1:8" x14ac:dyDescent="0.25">
      <c r="A36" s="3" t="s">
        <v>30</v>
      </c>
      <c r="B36" s="4">
        <v>13847.35</v>
      </c>
      <c r="C36" s="1"/>
      <c r="D36" s="7">
        <v>1015.81</v>
      </c>
      <c r="E36" s="1"/>
      <c r="F36" s="7">
        <f>D36+'Oct 17'!F36</f>
        <v>1652.62</v>
      </c>
      <c r="G36" s="1"/>
      <c r="H36" s="7">
        <f t="shared" si="2"/>
        <v>12194.73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D37+'Oct 17'!F37</f>
        <v>11292.66</v>
      </c>
      <c r="G37" s="1"/>
      <c r="H37" s="7">
        <f t="shared" si="2"/>
        <v>63238.899999999994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D38+'Oct 17'!F38</f>
        <v>171.04</v>
      </c>
      <c r="G38" s="1"/>
      <c r="H38" s="7">
        <f t="shared" si="2"/>
        <v>16624.64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D39+'Oct 17'!F39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505.43</v>
      </c>
      <c r="E40" s="1"/>
      <c r="F40" s="7">
        <f>D40+'Oct 17'!F40</f>
        <v>792.01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0</v>
      </c>
      <c r="E41" s="1"/>
      <c r="F41" s="7">
        <f>D41+'Oct 17'!F41</f>
        <v>0</v>
      </c>
      <c r="G41" s="1"/>
      <c r="H41" s="7">
        <f t="shared" si="2"/>
        <v>739.07</v>
      </c>
    </row>
    <row r="42" spans="1:8" x14ac:dyDescent="0.25">
      <c r="A42" s="3" t="s">
        <v>36</v>
      </c>
      <c r="B42" s="4">
        <v>5424.65</v>
      </c>
      <c r="C42" s="1"/>
      <c r="D42" s="7">
        <v>656.5</v>
      </c>
      <c r="E42" s="1"/>
      <c r="F42" s="7">
        <f>D42+'Oct 17'!F42</f>
        <v>790.65</v>
      </c>
      <c r="G42" s="1"/>
      <c r="H42" s="7">
        <f t="shared" si="2"/>
        <v>4634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D43+'Oct 17'!F43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D44+'Oct 17'!F44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573.4</v>
      </c>
      <c r="E45" s="1"/>
      <c r="F45" s="7">
        <f>D45+'Oct 17'!F45</f>
        <v>877.94</v>
      </c>
      <c r="G45" s="1"/>
      <c r="H45" s="7">
        <f t="shared" si="2"/>
        <v>27260.54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140306.17999999996</v>
      </c>
      <c r="E46" s="1"/>
      <c r="F46" s="7">
        <f t="shared" ref="F46" si="3">D46</f>
        <v>140306.17999999996</v>
      </c>
      <c r="G46" s="1"/>
      <c r="H46" s="7">
        <f t="shared" si="2"/>
        <v>1736984.62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1157.6099999999999</v>
      </c>
      <c r="E49" s="1"/>
      <c r="F49" s="7">
        <f>D49+'Oct 17'!F49</f>
        <v>3160.2</v>
      </c>
      <c r="G49" s="1"/>
      <c r="H49" s="7">
        <f t="shared" si="2"/>
        <v>10968.46</v>
      </c>
    </row>
    <row r="50" spans="1:8" x14ac:dyDescent="0.25">
      <c r="A50" s="3" t="s">
        <v>42</v>
      </c>
      <c r="B50" s="4">
        <v>58082.2</v>
      </c>
      <c r="C50" s="1"/>
      <c r="D50" s="7">
        <v>4876</v>
      </c>
      <c r="E50" s="1"/>
      <c r="F50" s="7">
        <f>D50+'Oct 17'!F50</f>
        <v>9752</v>
      </c>
      <c r="G50" s="1"/>
      <c r="H50" s="7">
        <f t="shared" si="2"/>
        <v>48330.2</v>
      </c>
    </row>
    <row r="51" spans="1:8" x14ac:dyDescent="0.25">
      <c r="A51" s="3" t="s">
        <v>26</v>
      </c>
      <c r="B51" s="4">
        <v>27062.99</v>
      </c>
      <c r="C51" s="1"/>
      <c r="D51" s="7">
        <v>2213.94</v>
      </c>
      <c r="E51" s="1"/>
      <c r="F51" s="7">
        <f>D51+'Oct 17'!F51</f>
        <v>5339.5599999999995</v>
      </c>
      <c r="G51" s="1"/>
      <c r="H51" s="7">
        <f t="shared" si="2"/>
        <v>21723.43</v>
      </c>
    </row>
    <row r="52" spans="1:8" x14ac:dyDescent="0.25">
      <c r="A52" s="3" t="s">
        <v>43</v>
      </c>
      <c r="B52" s="4">
        <v>2053.61</v>
      </c>
      <c r="C52" s="1"/>
      <c r="D52" s="7">
        <v>1023.55</v>
      </c>
      <c r="E52" s="1"/>
      <c r="F52" s="7">
        <f>D52+'Oct 17'!F52</f>
        <v>1023.55</v>
      </c>
      <c r="G52" s="1"/>
      <c r="H52" s="7">
        <f t="shared" si="2"/>
        <v>1030.0600000000002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D53+'Oct 17'!F53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9271.0999999999985</v>
      </c>
      <c r="E54" s="1"/>
      <c r="F54" s="7">
        <f t="shared" ref="F54:F60" si="4">D54</f>
        <v>9271.0999999999985</v>
      </c>
      <c r="G54" s="1"/>
      <c r="H54" s="7">
        <f t="shared" si="2"/>
        <v>92056.37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149577.27999999997</v>
      </c>
      <c r="E55" s="1"/>
      <c r="F55" s="7">
        <f t="shared" si="4"/>
        <v>149577.27999999997</v>
      </c>
      <c r="G55" s="1"/>
      <c r="H55" s="7">
        <f t="shared" si="2"/>
        <v>1829040.99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437.74</v>
      </c>
      <c r="E57" s="1"/>
      <c r="F57" s="7">
        <f>D57+'Oct 17'!F57</f>
        <v>1114.75</v>
      </c>
      <c r="G57" s="1"/>
      <c r="H57" s="7">
        <f t="shared" si="2"/>
        <v>11419.93</v>
      </c>
    </row>
    <row r="58" spans="1:8" x14ac:dyDescent="0.25">
      <c r="A58" s="3" t="s">
        <v>54</v>
      </c>
      <c r="B58" s="4"/>
      <c r="C58" s="1"/>
      <c r="D58" s="7">
        <v>2701.04</v>
      </c>
      <c r="E58" s="1"/>
      <c r="F58" s="7">
        <f>D58+'Oct 17'!F58</f>
        <v>5396.5</v>
      </c>
      <c r="G58" s="1"/>
      <c r="H58" s="7">
        <f t="shared" si="2"/>
        <v>-5396.5</v>
      </c>
    </row>
    <row r="59" spans="1:8" x14ac:dyDescent="0.25">
      <c r="A59" s="3" t="s">
        <v>46</v>
      </c>
      <c r="B59" s="4"/>
      <c r="C59" s="1"/>
      <c r="D59" s="7">
        <f>SUM(D55+D57+D58)</f>
        <v>152716.05999999997</v>
      </c>
      <c r="E59" s="1"/>
      <c r="F59" s="7">
        <f t="shared" si="4"/>
        <v>152716.05999999997</v>
      </c>
      <c r="G59" s="1"/>
      <c r="H59" s="7">
        <f t="shared" si="2"/>
        <v>-152716.05999999997</v>
      </c>
    </row>
    <row r="60" spans="1:8" x14ac:dyDescent="0.25">
      <c r="A60" s="3"/>
      <c r="B60" s="4"/>
      <c r="C60" s="1"/>
      <c r="D60" s="7">
        <f>D46-D59</f>
        <v>-12409.880000000005</v>
      </c>
      <c r="E60" s="1"/>
      <c r="F60" s="7">
        <f t="shared" si="4"/>
        <v>-12409.880000000005</v>
      </c>
      <c r="G60" s="1"/>
      <c r="H60" s="7">
        <f t="shared" si="2"/>
        <v>12409.880000000005</v>
      </c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213729.13999999998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34" workbookViewId="0">
      <selection activeCell="A74" sqref="A74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43070</v>
      </c>
    </row>
    <row r="2" spans="1:8" x14ac:dyDescent="0.25">
      <c r="A2" s="3" t="s">
        <v>52</v>
      </c>
      <c r="B2" s="3">
        <v>5421.69</v>
      </c>
    </row>
    <row r="3" spans="1:8" x14ac:dyDescent="0.25">
      <c r="A3" s="3" t="s">
        <v>53</v>
      </c>
      <c r="D3" s="7">
        <v>212923.96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79583.12</v>
      </c>
      <c r="E5" s="1"/>
      <c r="F5" s="7">
        <f>D5+'Nov 2017'!F5</f>
        <v>249419.57</v>
      </c>
      <c r="G5" s="1"/>
      <c r="H5" s="7">
        <f>B5-F5</f>
        <v>924740.01</v>
      </c>
    </row>
    <row r="6" spans="1:8" x14ac:dyDescent="0.25">
      <c r="A6" s="3" t="s">
        <v>2</v>
      </c>
      <c r="B6" s="4">
        <v>480608.88</v>
      </c>
      <c r="C6" s="1"/>
      <c r="D6" s="7">
        <v>31099.15</v>
      </c>
      <c r="E6" s="1"/>
      <c r="F6" s="7">
        <f>D6+'Nov 2017'!F6</f>
        <v>97344.16</v>
      </c>
      <c r="G6" s="1"/>
      <c r="H6" s="7">
        <f t="shared" ref="H6:H21" si="0">B6-F6</f>
        <v>383264.72</v>
      </c>
    </row>
    <row r="7" spans="1:8" x14ac:dyDescent="0.25">
      <c r="A7" s="3" t="s">
        <v>3</v>
      </c>
      <c r="B7" s="4">
        <v>49460.51</v>
      </c>
      <c r="C7" s="1"/>
      <c r="D7" s="7">
        <v>4678.59</v>
      </c>
      <c r="E7" s="1"/>
      <c r="F7" s="7">
        <f>D7+'Nov 2017'!F7</f>
        <v>14871.630000000001</v>
      </c>
      <c r="G7" s="1"/>
      <c r="H7" s="7">
        <f t="shared" si="0"/>
        <v>34588.880000000005</v>
      </c>
    </row>
    <row r="8" spans="1:8" x14ac:dyDescent="0.25">
      <c r="A8" s="3" t="s">
        <v>4</v>
      </c>
      <c r="B8" s="4">
        <v>20260.439999999999</v>
      </c>
      <c r="C8" s="1"/>
      <c r="D8" s="7">
        <v>1870.39</v>
      </c>
      <c r="E8" s="1"/>
      <c r="F8" s="7">
        <f>D8+'Nov 2017'!F8</f>
        <v>5945.31</v>
      </c>
      <c r="G8" s="1"/>
      <c r="H8" s="7">
        <f t="shared" si="0"/>
        <v>14315.129999999997</v>
      </c>
    </row>
    <row r="9" spans="1:8" x14ac:dyDescent="0.25">
      <c r="A9" s="3"/>
      <c r="B9" s="4">
        <v>1724489.4</v>
      </c>
      <c r="C9" s="1"/>
      <c r="D9" s="7">
        <f>SUM(D5:D8)</f>
        <v>117231.24999999999</v>
      </c>
      <c r="E9" s="1"/>
      <c r="F9" s="7">
        <f>SUM(F5:F8)</f>
        <v>367580.67</v>
      </c>
      <c r="G9" s="1"/>
      <c r="H9" s="7">
        <f t="shared" si="0"/>
        <v>1356908.73</v>
      </c>
    </row>
    <row r="10" spans="1:8" x14ac:dyDescent="0.25">
      <c r="A10" s="3" t="s">
        <v>5</v>
      </c>
      <c r="B10" s="4">
        <v>38093.620000000003</v>
      </c>
      <c r="C10" s="1"/>
      <c r="D10" s="7">
        <v>3090.66</v>
      </c>
      <c r="E10" s="1"/>
      <c r="F10" s="7">
        <f>D10+'Nov 2017'!F10</f>
        <v>15924.15</v>
      </c>
      <c r="G10" s="1"/>
      <c r="H10" s="7">
        <f t="shared" si="0"/>
        <v>22169.47</v>
      </c>
    </row>
    <row r="11" spans="1:8" x14ac:dyDescent="0.25">
      <c r="A11" s="3" t="s">
        <v>6</v>
      </c>
      <c r="B11" s="4">
        <v>99645</v>
      </c>
      <c r="C11" s="1"/>
      <c r="D11" s="7">
        <v>8181</v>
      </c>
      <c r="E11" s="1"/>
      <c r="F11" s="7">
        <f>D11+'Nov 2017'!F11</f>
        <v>16525.620000000003</v>
      </c>
      <c r="G11" s="1"/>
      <c r="H11" s="7">
        <f t="shared" si="0"/>
        <v>83119.38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D12+'Nov 2017'!F12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D13+'Nov 2017'!F13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277.2</v>
      </c>
      <c r="E14" s="1"/>
      <c r="F14" s="7">
        <f>D14+'Nov 2017'!F14</f>
        <v>277.2</v>
      </c>
      <c r="G14" s="1"/>
      <c r="H14" s="7">
        <f t="shared" si="0"/>
        <v>6447.54</v>
      </c>
    </row>
    <row r="15" spans="1:8" x14ac:dyDescent="0.25">
      <c r="A15" s="3" t="s">
        <v>10</v>
      </c>
      <c r="B15" s="4">
        <v>106.33</v>
      </c>
      <c r="C15" s="1"/>
      <c r="D15" s="7">
        <v>0</v>
      </c>
      <c r="E15" s="1"/>
      <c r="F15" s="7">
        <f>D15+'Nov 2017'!F15</f>
        <v>14.35</v>
      </c>
      <c r="G15" s="1"/>
      <c r="H15" s="7">
        <f t="shared" si="0"/>
        <v>91.98</v>
      </c>
    </row>
    <row r="16" spans="1:8" x14ac:dyDescent="0.25">
      <c r="A16" s="3" t="s">
        <v>11</v>
      </c>
      <c r="B16" s="4">
        <v>18494.830000000002</v>
      </c>
      <c r="C16" s="1"/>
      <c r="D16" s="7">
        <v>0</v>
      </c>
      <c r="E16" s="1"/>
      <c r="F16" s="7">
        <f>D16+'Nov 2017'!F16</f>
        <v>1264.48</v>
      </c>
      <c r="G16" s="1"/>
      <c r="H16" s="7">
        <f t="shared" si="0"/>
        <v>17230.350000000002</v>
      </c>
    </row>
    <row r="17" spans="1:8" x14ac:dyDescent="0.25">
      <c r="A17" s="3" t="s">
        <v>12</v>
      </c>
      <c r="B17" s="4">
        <v>1308.1600000000001</v>
      </c>
      <c r="C17" s="1"/>
      <c r="D17" s="7">
        <v>0</v>
      </c>
      <c r="E17" s="1"/>
      <c r="F17" s="7">
        <f>D17+'Nov 2017'!F17</f>
        <v>298.24</v>
      </c>
      <c r="G17" s="1"/>
      <c r="H17" s="7">
        <f t="shared" si="0"/>
        <v>1009.9200000000001</v>
      </c>
    </row>
    <row r="18" spans="1:8" x14ac:dyDescent="0.25">
      <c r="A18" s="3" t="s">
        <v>13</v>
      </c>
      <c r="B18" s="4">
        <v>138600</v>
      </c>
      <c r="C18" s="1"/>
      <c r="D18" s="7">
        <v>9000</v>
      </c>
      <c r="E18" s="1"/>
      <c r="F18" s="7">
        <f>D18+'Nov 2017'!F18</f>
        <v>30000</v>
      </c>
      <c r="G18" s="1"/>
      <c r="H18" s="7">
        <f t="shared" si="0"/>
        <v>108600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137780.10999999999</v>
      </c>
      <c r="F19" s="7">
        <f>D19+'Nov 2017'!F19</f>
        <v>620.38</v>
      </c>
      <c r="G19" s="1"/>
      <c r="H19" s="7">
        <f t="shared" si="0"/>
        <v>1803.3399999999997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D20+'Nov 2017'!F20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137780.10999999999</v>
      </c>
      <c r="F21" s="7">
        <f>SUM(F10:F20)</f>
        <v>64924.42</v>
      </c>
      <c r="G21" s="1"/>
      <c r="H21" s="8">
        <f t="shared" si="0"/>
        <v>1979961.3800000001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90941.57</v>
      </c>
      <c r="E23" s="1"/>
      <c r="F23" s="7">
        <f>D23+'Nov 2017'!F23</f>
        <v>313830.66000000003</v>
      </c>
      <c r="G23" s="1"/>
      <c r="H23" s="7">
        <f t="shared" ref="H23:H59" si="1">B23-F23</f>
        <v>862796.13</v>
      </c>
    </row>
    <row r="24" spans="1:8" x14ac:dyDescent="0.25">
      <c r="A24" s="3" t="s">
        <v>18</v>
      </c>
      <c r="B24" s="4">
        <v>249444.89</v>
      </c>
      <c r="C24" s="1"/>
      <c r="D24" s="7">
        <v>19279.62</v>
      </c>
      <c r="E24" s="1"/>
      <c r="F24" s="7">
        <f>D24+'Nov 2017'!F24</f>
        <v>66532.11</v>
      </c>
      <c r="G24" s="1"/>
      <c r="H24" s="7">
        <f t="shared" si="1"/>
        <v>182912.78000000003</v>
      </c>
    </row>
    <row r="25" spans="1:8" x14ac:dyDescent="0.25">
      <c r="A25" s="3" t="s">
        <v>19</v>
      </c>
      <c r="B25" s="4">
        <v>161667.54999999999</v>
      </c>
      <c r="C25" s="1"/>
      <c r="D25" s="7">
        <v>15492</v>
      </c>
      <c r="E25" s="1"/>
      <c r="F25" s="7">
        <f>D25+'Nov 2017'!F25</f>
        <v>44735.09</v>
      </c>
      <c r="G25" s="1"/>
      <c r="H25" s="7">
        <f t="shared" si="1"/>
        <v>116932.45999999999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D26+'Nov 2017'!F26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D27+'Nov 2017'!F27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4798.83</v>
      </c>
      <c r="E28" s="1"/>
      <c r="F28" s="7">
        <f>D28+'Nov 2017'!F28</f>
        <v>14386.07</v>
      </c>
      <c r="G28" s="1"/>
      <c r="H28" s="7">
        <f t="shared" si="1"/>
        <v>56034.68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D29+'Nov 2017'!F29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1698.69</v>
      </c>
      <c r="E30" s="1"/>
      <c r="F30" s="7">
        <f>D30+'Nov 2017'!F30</f>
        <v>4096.4699999999993</v>
      </c>
      <c r="G30" s="1"/>
      <c r="H30" s="7">
        <f t="shared" si="1"/>
        <v>13472.33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>D31+'Nov 2017'!F31</f>
        <v>0</v>
      </c>
      <c r="G31" s="1"/>
      <c r="H31" s="7">
        <f t="shared" si="1"/>
        <v>7111.35</v>
      </c>
    </row>
    <row r="32" spans="1:8" x14ac:dyDescent="0.25">
      <c r="A32" s="3" t="s">
        <v>26</v>
      </c>
      <c r="B32" s="4">
        <v>13021.71</v>
      </c>
      <c r="C32" s="1"/>
      <c r="D32" s="7">
        <v>807.07</v>
      </c>
      <c r="E32" s="1"/>
      <c r="F32" s="7">
        <f>D32+'Nov 2017'!F32</f>
        <v>2604.44</v>
      </c>
      <c r="G32" s="1"/>
      <c r="H32" s="7">
        <f t="shared" si="1"/>
        <v>10417.269999999999</v>
      </c>
    </row>
    <row r="33" spans="1:8" x14ac:dyDescent="0.25">
      <c r="A33" s="3" t="s">
        <v>27</v>
      </c>
      <c r="B33" s="4">
        <v>19083.919999999998</v>
      </c>
      <c r="C33" s="1"/>
      <c r="D33" s="7">
        <v>1488.33</v>
      </c>
      <c r="E33" s="1"/>
      <c r="F33" s="7">
        <f>D33+'Nov 2017'!F33</f>
        <v>5077.1399999999994</v>
      </c>
      <c r="G33" s="1"/>
      <c r="H33" s="7">
        <f t="shared" si="1"/>
        <v>14006.779999999999</v>
      </c>
    </row>
    <row r="34" spans="1:8" x14ac:dyDescent="0.25">
      <c r="A34" s="3" t="s">
        <v>28</v>
      </c>
      <c r="B34" s="4">
        <v>20156.419999999998</v>
      </c>
      <c r="C34" s="1"/>
      <c r="D34" s="7">
        <v>1458.95</v>
      </c>
      <c r="E34" s="1"/>
      <c r="F34" s="7">
        <f>D34+'Nov 2017'!F34</f>
        <v>3072.66</v>
      </c>
      <c r="G34" s="1"/>
      <c r="H34" s="7">
        <f t="shared" si="1"/>
        <v>17083.759999999998</v>
      </c>
    </row>
    <row r="35" spans="1:8" x14ac:dyDescent="0.25">
      <c r="A35" s="3" t="s">
        <v>29</v>
      </c>
      <c r="B35" s="4">
        <v>2711.83</v>
      </c>
      <c r="C35" s="1"/>
      <c r="D35" s="7">
        <v>300.04000000000002</v>
      </c>
      <c r="E35" s="1"/>
      <c r="F35" s="7">
        <f>D35+'Nov 2017'!F35</f>
        <v>708.31999999999994</v>
      </c>
      <c r="G35" s="1"/>
      <c r="H35" s="7">
        <f t="shared" si="1"/>
        <v>2003.51</v>
      </c>
    </row>
    <row r="36" spans="1:8" x14ac:dyDescent="0.25">
      <c r="A36" s="3" t="s">
        <v>30</v>
      </c>
      <c r="B36" s="4">
        <v>13847.35</v>
      </c>
      <c r="C36" s="1"/>
      <c r="D36" s="7">
        <v>507.19</v>
      </c>
      <c r="E36" s="1"/>
      <c r="F36" s="7">
        <f>D36+'Nov 2017'!F36</f>
        <v>2159.81</v>
      </c>
      <c r="G36" s="1"/>
      <c r="H36" s="7">
        <f t="shared" si="1"/>
        <v>11687.54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D37+'Nov 2017'!F37</f>
        <v>16938.989999999998</v>
      </c>
      <c r="G37" s="1"/>
      <c r="H37" s="7">
        <f t="shared" si="1"/>
        <v>57592.57</v>
      </c>
    </row>
    <row r="38" spans="1:8" x14ac:dyDescent="0.25">
      <c r="A38" s="3" t="s">
        <v>32</v>
      </c>
      <c r="B38" s="4">
        <v>16795.68</v>
      </c>
      <c r="C38" s="1"/>
      <c r="D38" s="7">
        <v>0</v>
      </c>
      <c r="E38" s="1"/>
      <c r="F38" s="7">
        <f>D38+'Nov 2017'!F38</f>
        <v>171.04</v>
      </c>
      <c r="G38" s="1"/>
      <c r="H38" s="7">
        <f t="shared" si="1"/>
        <v>16624.64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D39+'Nov 2017'!F39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0</v>
      </c>
      <c r="E40" s="1"/>
      <c r="F40" s="7">
        <f>D40+'Nov 2017'!F40</f>
        <v>792.01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3625</v>
      </c>
      <c r="E41" s="1"/>
      <c r="F41" s="7">
        <f>D41+'Nov 2017'!F41</f>
        <v>3625</v>
      </c>
      <c r="G41" s="1"/>
      <c r="H41" s="7">
        <f t="shared" si="1"/>
        <v>-2885.93</v>
      </c>
    </row>
    <row r="42" spans="1:8" x14ac:dyDescent="0.25">
      <c r="A42" s="3" t="s">
        <v>36</v>
      </c>
      <c r="B42" s="4">
        <v>5424.65</v>
      </c>
      <c r="C42" s="1"/>
      <c r="D42" s="7">
        <v>300.5</v>
      </c>
      <c r="E42" s="1"/>
      <c r="F42" s="7">
        <f>D42+'Nov 2017'!F42</f>
        <v>1091.1500000000001</v>
      </c>
      <c r="G42" s="1"/>
      <c r="H42" s="7">
        <f t="shared" si="1"/>
        <v>4333.5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D43+'Nov 2017'!F43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D44+'Nov 2017'!F44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333.07</v>
      </c>
      <c r="E45" s="1"/>
      <c r="F45" s="7">
        <f>D45+'Nov 2017'!F45</f>
        <v>1211.01</v>
      </c>
      <c r="G45" s="1"/>
      <c r="H45" s="7">
        <f t="shared" si="1"/>
        <v>26927.47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146677.19</v>
      </c>
      <c r="E46" s="1"/>
      <c r="F46" s="7">
        <f>SUM(F23:F45)</f>
        <v>481031.97</v>
      </c>
      <c r="G46" s="1"/>
      <c r="H46" s="7">
        <f t="shared" si="1"/>
        <v>1396258.83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1062.55</v>
      </c>
      <c r="E49" s="1"/>
      <c r="F49" s="7">
        <f>D49+'Nov 2017'!F49</f>
        <v>4222.75</v>
      </c>
      <c r="G49" s="1"/>
      <c r="H49" s="7">
        <f t="shared" si="1"/>
        <v>9905.91</v>
      </c>
    </row>
    <row r="50" spans="1:8" x14ac:dyDescent="0.25">
      <c r="A50" s="3" t="s">
        <v>42</v>
      </c>
      <c r="B50" s="4">
        <v>58082.2</v>
      </c>
      <c r="C50" s="1"/>
      <c r="D50" s="7">
        <v>4876</v>
      </c>
      <c r="E50" s="1"/>
      <c r="F50" s="7">
        <f>D50+'Nov 2017'!F50</f>
        <v>14628</v>
      </c>
      <c r="G50" s="1"/>
      <c r="H50" s="7">
        <f t="shared" si="1"/>
        <v>43454.2</v>
      </c>
    </row>
    <row r="51" spans="1:8" x14ac:dyDescent="0.25">
      <c r="A51" s="3" t="s">
        <v>26</v>
      </c>
      <c r="B51" s="4">
        <v>27062.99</v>
      </c>
      <c r="C51" s="1"/>
      <c r="D51" s="7">
        <v>2406.13</v>
      </c>
      <c r="E51" s="1"/>
      <c r="F51" s="7">
        <f>D51+'Nov 2017'!F51</f>
        <v>7745.69</v>
      </c>
      <c r="G51" s="1"/>
      <c r="H51" s="7">
        <f t="shared" si="1"/>
        <v>19317.300000000003</v>
      </c>
    </row>
    <row r="52" spans="1:8" x14ac:dyDescent="0.25">
      <c r="A52" s="3" t="s">
        <v>43</v>
      </c>
      <c r="B52" s="4">
        <v>2053.61</v>
      </c>
      <c r="C52" s="1"/>
      <c r="D52" s="7">
        <v>60</v>
      </c>
      <c r="E52" s="1"/>
      <c r="F52" s="7">
        <f>D52+'Nov 2017'!F52</f>
        <v>1083.55</v>
      </c>
      <c r="G52" s="1"/>
      <c r="H52" s="7">
        <f t="shared" si="1"/>
        <v>970.06000000000017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D53+'Nov 2017'!F53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8404.68</v>
      </c>
      <c r="E54" s="1"/>
      <c r="F54" s="7">
        <f>SUM(F49:F53)</f>
        <v>27679.989999999998</v>
      </c>
      <c r="G54" s="1"/>
      <c r="H54" s="7">
        <f t="shared" si="1"/>
        <v>73647.48000000001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155081.87</v>
      </c>
      <c r="E55" s="1"/>
      <c r="F55" s="7">
        <f>SUM(F46+F54)</f>
        <v>508711.95999999996</v>
      </c>
      <c r="G55" s="1"/>
      <c r="H55" s="7">
        <f t="shared" si="1"/>
        <v>1469906.31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1146.03</v>
      </c>
      <c r="E57" s="1"/>
      <c r="F57" s="7">
        <f>D57+'Nov 2017'!F57</f>
        <v>2260.7799999999997</v>
      </c>
      <c r="G57" s="1"/>
      <c r="H57" s="7">
        <f t="shared" si="1"/>
        <v>10273.900000000001</v>
      </c>
    </row>
    <row r="58" spans="1:8" x14ac:dyDescent="0.25">
      <c r="A58" s="3" t="s">
        <v>54</v>
      </c>
      <c r="B58" s="4"/>
      <c r="C58" s="1"/>
      <c r="D58" s="7">
        <v>2666.93</v>
      </c>
      <c r="E58" s="1"/>
      <c r="F58" s="7">
        <f>D58+'Nov 2017'!F58</f>
        <v>8063.43</v>
      </c>
      <c r="G58" s="1"/>
      <c r="H58" s="7">
        <f t="shared" si="1"/>
        <v>-8063.43</v>
      </c>
    </row>
    <row r="59" spans="1:8" x14ac:dyDescent="0.25">
      <c r="A59" s="3" t="s">
        <v>46</v>
      </c>
      <c r="B59" s="4"/>
      <c r="C59" s="1"/>
      <c r="D59" s="7">
        <f>SUM(D55+D57+D58)</f>
        <v>158894.82999999999</v>
      </c>
      <c r="E59" s="1"/>
      <c r="F59" s="7">
        <f>SUM(F57:F58)</f>
        <v>10324.209999999999</v>
      </c>
      <c r="G59" s="1"/>
      <c r="H59" s="7">
        <f t="shared" si="1"/>
        <v>-10324.209999999999</v>
      </c>
    </row>
    <row r="60" spans="1:8" x14ac:dyDescent="0.25">
      <c r="A60" s="3"/>
      <c r="B60" s="4"/>
      <c r="C60" s="1"/>
      <c r="D60" s="7">
        <f>D46-D59</f>
        <v>-12217.639999999985</v>
      </c>
      <c r="E60" s="1"/>
      <c r="F60" s="7">
        <f>D60+'Nov 2017'!F60</f>
        <v>-24627.51999999999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191809.23999999996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4" workbookViewId="0">
      <selection activeCell="F60" sqref="F60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43101</v>
      </c>
    </row>
    <row r="2" spans="1:8" x14ac:dyDescent="0.25">
      <c r="A2" s="3" t="s">
        <v>52</v>
      </c>
      <c r="B2" s="3">
        <v>5421.69</v>
      </c>
    </row>
    <row r="3" spans="1:8" x14ac:dyDescent="0.25">
      <c r="A3" s="3" t="s">
        <v>53</v>
      </c>
      <c r="D3" s="7">
        <v>191809.24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80814.31</v>
      </c>
      <c r="E5" s="1"/>
      <c r="F5" s="7">
        <f>D5+'Dec 2017'!F5</f>
        <v>330233.88</v>
      </c>
      <c r="G5" s="1"/>
      <c r="H5" s="7">
        <f>B5-F5</f>
        <v>843925.70000000007</v>
      </c>
    </row>
    <row r="6" spans="1:8" x14ac:dyDescent="0.25">
      <c r="A6" s="3" t="s">
        <v>2</v>
      </c>
      <c r="B6" s="4">
        <v>480608.88</v>
      </c>
      <c r="C6" s="1"/>
      <c r="D6" s="7">
        <v>31723.439999999999</v>
      </c>
      <c r="E6" s="1"/>
      <c r="F6" s="7">
        <f>D6+'Dec 2017'!F6</f>
        <v>129067.6</v>
      </c>
      <c r="G6" s="1"/>
      <c r="H6" s="7">
        <f t="shared" ref="H6:H21" si="0">B6-F6</f>
        <v>351541.28</v>
      </c>
    </row>
    <row r="7" spans="1:8" x14ac:dyDescent="0.25">
      <c r="A7" s="3" t="s">
        <v>3</v>
      </c>
      <c r="B7" s="4">
        <v>49460.51</v>
      </c>
      <c r="C7" s="1"/>
      <c r="D7" s="7">
        <v>4513.87</v>
      </c>
      <c r="E7" s="1"/>
      <c r="F7" s="7">
        <f>D7+'Dec 2017'!F7</f>
        <v>19385.5</v>
      </c>
      <c r="G7" s="1"/>
      <c r="H7" s="7">
        <f t="shared" si="0"/>
        <v>30075.010000000002</v>
      </c>
    </row>
    <row r="8" spans="1:8" x14ac:dyDescent="0.25">
      <c r="A8" s="3" t="s">
        <v>4</v>
      </c>
      <c r="B8" s="4">
        <v>20260.439999999999</v>
      </c>
      <c r="C8" s="1"/>
      <c r="D8" s="7">
        <v>1804.54</v>
      </c>
      <c r="E8" s="1"/>
      <c r="F8" s="7">
        <f>D8+'Dec 2017'!F8</f>
        <v>7749.85</v>
      </c>
      <c r="G8" s="1"/>
      <c r="H8" s="7">
        <f t="shared" si="0"/>
        <v>12510.589999999998</v>
      </c>
    </row>
    <row r="9" spans="1:8" x14ac:dyDescent="0.25">
      <c r="A9" s="3"/>
      <c r="B9" s="4">
        <v>1724489.4</v>
      </c>
      <c r="C9" s="1"/>
      <c r="D9" s="7">
        <f>SUM(D5:D8)</f>
        <v>118856.15999999999</v>
      </c>
      <c r="E9" s="1"/>
      <c r="F9" s="7">
        <f>SUM(F5:F8)</f>
        <v>486436.82999999996</v>
      </c>
      <c r="G9" s="1"/>
      <c r="H9" s="7">
        <f t="shared" si="0"/>
        <v>1238052.5699999998</v>
      </c>
    </row>
    <row r="10" spans="1:8" x14ac:dyDescent="0.25">
      <c r="A10" s="3" t="s">
        <v>5</v>
      </c>
      <c r="B10" s="4">
        <v>38093.620000000003</v>
      </c>
      <c r="C10" s="1"/>
      <c r="D10" s="7">
        <v>584.16999999999996</v>
      </c>
      <c r="E10" s="1"/>
      <c r="F10" s="7">
        <f>D10+'Dec 2017'!F10</f>
        <v>16508.32</v>
      </c>
      <c r="G10" s="1"/>
      <c r="H10" s="7">
        <f t="shared" si="0"/>
        <v>21585.300000000003</v>
      </c>
    </row>
    <row r="11" spans="1:8" x14ac:dyDescent="0.25">
      <c r="A11" s="3" t="s">
        <v>6</v>
      </c>
      <c r="B11" s="4">
        <v>99645</v>
      </c>
      <c r="C11" s="1"/>
      <c r="D11" s="7">
        <v>8016.42</v>
      </c>
      <c r="E11" s="1"/>
      <c r="F11" s="7">
        <f>D11+'Dec 2017'!F11</f>
        <v>24542.04</v>
      </c>
      <c r="G11" s="1"/>
      <c r="H11" s="7">
        <f t="shared" si="0"/>
        <v>75102.959999999992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D12+'Dec 2017'!F12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D13+'Dec 2017'!F13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500</v>
      </c>
      <c r="E14" s="1"/>
      <c r="F14" s="7">
        <f>D14+'Dec 2017'!F14</f>
        <v>777.2</v>
      </c>
      <c r="G14" s="1"/>
      <c r="H14" s="7">
        <f t="shared" si="0"/>
        <v>5947.54</v>
      </c>
    </row>
    <row r="15" spans="1:8" x14ac:dyDescent="0.25">
      <c r="A15" s="3" t="s">
        <v>10</v>
      </c>
      <c r="B15" s="4">
        <v>106.33</v>
      </c>
      <c r="C15" s="1"/>
      <c r="D15" s="7">
        <v>0</v>
      </c>
      <c r="E15" s="1"/>
      <c r="F15" s="7">
        <f>D15+'Dec 2017'!F15</f>
        <v>14.35</v>
      </c>
      <c r="G15" s="1"/>
      <c r="H15" s="7">
        <f t="shared" si="0"/>
        <v>91.98</v>
      </c>
    </row>
    <row r="16" spans="1:8" x14ac:dyDescent="0.25">
      <c r="A16" s="3" t="s">
        <v>11</v>
      </c>
      <c r="B16" s="4">
        <v>18494.830000000002</v>
      </c>
      <c r="C16" s="1"/>
      <c r="D16" s="7">
        <v>805.94</v>
      </c>
      <c r="E16" s="1"/>
      <c r="F16" s="7">
        <f>D16+'Dec 2017'!F16</f>
        <v>2070.42</v>
      </c>
      <c r="G16" s="1"/>
      <c r="H16" s="7">
        <f t="shared" si="0"/>
        <v>16424.410000000003</v>
      </c>
    </row>
    <row r="17" spans="1:8" x14ac:dyDescent="0.25">
      <c r="A17" s="3" t="s">
        <v>12</v>
      </c>
      <c r="B17" s="4">
        <v>1308.1600000000001</v>
      </c>
      <c r="C17" s="1"/>
      <c r="D17" s="7">
        <v>0</v>
      </c>
      <c r="E17" s="1"/>
      <c r="F17" s="7">
        <f>D17+'Dec 2017'!F17</f>
        <v>298.24</v>
      </c>
      <c r="G17" s="1"/>
      <c r="H17" s="7">
        <f t="shared" si="0"/>
        <v>1009.9200000000001</v>
      </c>
    </row>
    <row r="18" spans="1:8" x14ac:dyDescent="0.25">
      <c r="A18" s="3" t="s">
        <v>13</v>
      </c>
      <c r="B18" s="4">
        <v>138600</v>
      </c>
      <c r="C18" s="1"/>
      <c r="D18" s="7">
        <v>12250</v>
      </c>
      <c r="E18" s="1"/>
      <c r="F18" s="7">
        <f>D18+'Dec 2017'!F18</f>
        <v>42250</v>
      </c>
      <c r="G18" s="1"/>
      <c r="H18" s="7">
        <f t="shared" si="0"/>
        <v>96350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141012.69</v>
      </c>
      <c r="F19" s="7">
        <f>D19+'Dec 2017'!F19</f>
        <v>620.38</v>
      </c>
      <c r="G19" s="1"/>
      <c r="H19" s="7">
        <f t="shared" si="0"/>
        <v>1803.3399999999997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D20+'Dec 2017'!F20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141012.69</v>
      </c>
      <c r="F21" s="7">
        <f>SUM(F9:F20)</f>
        <v>573517.77999999991</v>
      </c>
      <c r="G21" s="1"/>
      <c r="H21" s="8">
        <f t="shared" si="0"/>
        <v>1471368.02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89532.4</v>
      </c>
      <c r="E23" s="1"/>
      <c r="F23" s="7">
        <f>D23+'Dec 2017'!F23</f>
        <v>403363.06000000006</v>
      </c>
      <c r="G23" s="1"/>
      <c r="H23" s="7">
        <f t="shared" ref="H23:H59" si="1">B23-F23</f>
        <v>773263.73</v>
      </c>
    </row>
    <row r="24" spans="1:8" x14ac:dyDescent="0.25">
      <c r="A24" s="3" t="s">
        <v>18</v>
      </c>
      <c r="B24" s="4">
        <v>249444.89</v>
      </c>
      <c r="C24" s="1"/>
      <c r="D24" s="7">
        <v>18980.87</v>
      </c>
      <c r="E24" s="1"/>
      <c r="F24" s="7">
        <f>D24+'Dec 2017'!F24</f>
        <v>85512.98</v>
      </c>
      <c r="G24" s="1"/>
      <c r="H24" s="7">
        <f t="shared" si="1"/>
        <v>163931.91000000003</v>
      </c>
    </row>
    <row r="25" spans="1:8" x14ac:dyDescent="0.25">
      <c r="A25" s="3" t="s">
        <v>19</v>
      </c>
      <c r="B25" s="4">
        <v>161667.54999999999</v>
      </c>
      <c r="C25" s="1"/>
      <c r="D25" s="7">
        <v>15520.36</v>
      </c>
      <c r="E25" s="1"/>
      <c r="F25" s="7">
        <f>D25+'Dec 2017'!F25</f>
        <v>60255.45</v>
      </c>
      <c r="G25" s="1"/>
      <c r="H25" s="7">
        <f t="shared" si="1"/>
        <v>101412.09999999999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D26+'Dec 2017'!F26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D27+'Dec 2017'!F27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10942.03</v>
      </c>
      <c r="E28" s="1"/>
      <c r="F28" s="7">
        <f>D28+'Dec 2017'!F28</f>
        <v>25328.1</v>
      </c>
      <c r="G28" s="1"/>
      <c r="H28" s="7">
        <f t="shared" si="1"/>
        <v>45092.65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D29+'Dec 2017'!F29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2293.5300000000002</v>
      </c>
      <c r="E30" s="1"/>
      <c r="F30" s="7">
        <f>D30+'Dec 2017'!F30</f>
        <v>6390</v>
      </c>
      <c r="G30" s="1"/>
      <c r="H30" s="7">
        <f t="shared" si="1"/>
        <v>11178.8</v>
      </c>
    </row>
    <row r="31" spans="1:8" x14ac:dyDescent="0.25">
      <c r="A31" s="3" t="s">
        <v>25</v>
      </c>
      <c r="B31" s="4">
        <v>7111.35</v>
      </c>
      <c r="C31" s="1"/>
      <c r="D31" s="7">
        <v>2725.29</v>
      </c>
      <c r="E31" s="1"/>
      <c r="F31" s="7">
        <f>D31+'Dec 2017'!F31</f>
        <v>2725.29</v>
      </c>
      <c r="G31" s="1"/>
      <c r="H31" s="7">
        <f t="shared" si="1"/>
        <v>4386.0600000000004</v>
      </c>
    </row>
    <row r="32" spans="1:8" x14ac:dyDescent="0.25">
      <c r="A32" s="3" t="s">
        <v>26</v>
      </c>
      <c r="B32" s="4">
        <v>13021.71</v>
      </c>
      <c r="C32" s="1"/>
      <c r="D32" s="7">
        <v>1160.81</v>
      </c>
      <c r="E32" s="1"/>
      <c r="F32" s="7">
        <f>D32+'Dec 2017'!F32</f>
        <v>3765.25</v>
      </c>
      <c r="G32" s="1"/>
      <c r="H32" s="7">
        <f t="shared" si="1"/>
        <v>9256.4599999999991</v>
      </c>
    </row>
    <row r="33" spans="1:8" x14ac:dyDescent="0.25">
      <c r="A33" s="3" t="s">
        <v>27</v>
      </c>
      <c r="B33" s="4">
        <v>19083.919999999998</v>
      </c>
      <c r="C33" s="1"/>
      <c r="D33" s="7">
        <v>1610.57</v>
      </c>
      <c r="E33" s="1"/>
      <c r="F33" s="7">
        <f>D33+'Dec 2017'!F33</f>
        <v>6687.7099999999991</v>
      </c>
      <c r="G33" s="1"/>
      <c r="H33" s="7">
        <f t="shared" si="1"/>
        <v>12396.21</v>
      </c>
    </row>
    <row r="34" spans="1:8" x14ac:dyDescent="0.25">
      <c r="A34" s="3" t="s">
        <v>28</v>
      </c>
      <c r="B34" s="4">
        <v>20156.419999999998</v>
      </c>
      <c r="C34" s="1"/>
      <c r="D34" s="7">
        <v>1377.39</v>
      </c>
      <c r="E34" s="1"/>
      <c r="F34" s="7">
        <f>D34+'Dec 2017'!F34</f>
        <v>4450.05</v>
      </c>
      <c r="G34" s="1"/>
      <c r="H34" s="7">
        <f t="shared" si="1"/>
        <v>15706.369999999999</v>
      </c>
    </row>
    <row r="35" spans="1:8" x14ac:dyDescent="0.25">
      <c r="A35" s="3" t="s">
        <v>29</v>
      </c>
      <c r="B35" s="4">
        <v>2711.83</v>
      </c>
      <c r="C35" s="1"/>
      <c r="D35" s="7">
        <v>127.22</v>
      </c>
      <c r="E35" s="1"/>
      <c r="F35" s="7">
        <f>D35+'Dec 2017'!F35</f>
        <v>835.54</v>
      </c>
      <c r="G35" s="1"/>
      <c r="H35" s="7">
        <f t="shared" si="1"/>
        <v>1876.29</v>
      </c>
    </row>
    <row r="36" spans="1:8" x14ac:dyDescent="0.25">
      <c r="A36" s="3" t="s">
        <v>30</v>
      </c>
      <c r="B36" s="4">
        <v>13847.35</v>
      </c>
      <c r="C36" s="1"/>
      <c r="D36" s="7">
        <v>633.22</v>
      </c>
      <c r="E36" s="1"/>
      <c r="F36" s="7">
        <f>D36+'Dec 2017'!F36</f>
        <v>2793.0299999999997</v>
      </c>
      <c r="G36" s="1"/>
      <c r="H36" s="7">
        <f t="shared" si="1"/>
        <v>11054.32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D37+'Dec 2017'!F37</f>
        <v>22585.32</v>
      </c>
      <c r="G37" s="1"/>
      <c r="H37" s="7">
        <f t="shared" si="1"/>
        <v>51946.239999999998</v>
      </c>
    </row>
    <row r="38" spans="1:8" x14ac:dyDescent="0.25">
      <c r="A38" s="3" t="s">
        <v>32</v>
      </c>
      <c r="B38" s="4">
        <v>16795.68</v>
      </c>
      <c r="C38" s="1"/>
      <c r="D38" s="7">
        <v>0</v>
      </c>
      <c r="E38" s="1"/>
      <c r="F38" s="7">
        <f>D38+'Dec 2017'!F38</f>
        <v>171.04</v>
      </c>
      <c r="G38" s="1"/>
      <c r="H38" s="7">
        <f t="shared" si="1"/>
        <v>16624.64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D39+'Dec 2017'!F39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228.83</v>
      </c>
      <c r="E40" s="1"/>
      <c r="F40" s="7">
        <f>D40+'Dec 2017'!F40</f>
        <v>1020.84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60</v>
      </c>
      <c r="E41" s="1"/>
      <c r="F41" s="7">
        <f>D41+'Dec 2017'!F41</f>
        <v>3685</v>
      </c>
      <c r="G41" s="1"/>
      <c r="H41" s="7">
        <f t="shared" si="1"/>
        <v>-2945.93</v>
      </c>
    </row>
    <row r="42" spans="1:8" x14ac:dyDescent="0.25">
      <c r="A42" s="3" t="s">
        <v>36</v>
      </c>
      <c r="B42" s="4">
        <v>5424.65</v>
      </c>
      <c r="C42" s="1"/>
      <c r="D42" s="7">
        <v>832</v>
      </c>
      <c r="E42" s="1"/>
      <c r="F42" s="7">
        <f>D42+'Dec 2017'!F42</f>
        <v>1923.15</v>
      </c>
      <c r="G42" s="1"/>
      <c r="H42" s="7">
        <f t="shared" si="1"/>
        <v>3501.4999999999995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D43+'Dec 2017'!F43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D44+'Dec 2017'!F44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273.02999999999997</v>
      </c>
      <c r="E45" s="1"/>
      <c r="F45" s="7">
        <f>D45+'Dec 2017'!F45</f>
        <v>1484.04</v>
      </c>
      <c r="G45" s="1"/>
      <c r="H45" s="7">
        <f t="shared" si="1"/>
        <v>26654.44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151943.88</v>
      </c>
      <c r="E46" s="1"/>
      <c r="F46" s="7">
        <f>SUM(F23:F45)</f>
        <v>632975.85000000009</v>
      </c>
      <c r="G46" s="1"/>
      <c r="H46" s="7">
        <f t="shared" si="1"/>
        <v>1244314.95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1146.22</v>
      </c>
      <c r="E49" s="1"/>
      <c r="F49" s="7">
        <f>D49+'Dec 2017'!F49</f>
        <v>5368.97</v>
      </c>
      <c r="G49" s="1"/>
      <c r="H49" s="7">
        <f t="shared" si="1"/>
        <v>8759.6899999999987</v>
      </c>
    </row>
    <row r="50" spans="1:8" x14ac:dyDescent="0.25">
      <c r="A50" s="3" t="s">
        <v>42</v>
      </c>
      <c r="B50" s="4">
        <v>58082.2</v>
      </c>
      <c r="C50" s="1"/>
      <c r="D50" s="7">
        <v>4982</v>
      </c>
      <c r="E50" s="1"/>
      <c r="F50" s="7">
        <f>D50+'Dec 2017'!F50</f>
        <v>19610</v>
      </c>
      <c r="G50" s="1"/>
      <c r="H50" s="7">
        <f t="shared" si="1"/>
        <v>38472.199999999997</v>
      </c>
    </row>
    <row r="51" spans="1:8" x14ac:dyDescent="0.25">
      <c r="A51" s="3" t="s">
        <v>26</v>
      </c>
      <c r="B51" s="4">
        <v>27062.99</v>
      </c>
      <c r="C51" s="1"/>
      <c r="D51" s="7">
        <v>3024.92</v>
      </c>
      <c r="E51" s="1"/>
      <c r="F51" s="7">
        <f>D51+'Dec 2017'!F51</f>
        <v>10770.61</v>
      </c>
      <c r="G51" s="1"/>
      <c r="H51" s="7">
        <f t="shared" si="1"/>
        <v>16292.380000000001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>D52+'Dec 2017'!F52</f>
        <v>1083.55</v>
      </c>
      <c r="G52" s="1"/>
      <c r="H52" s="7">
        <f t="shared" si="1"/>
        <v>970.06000000000017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D53+'Dec 2017'!F53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9153.14</v>
      </c>
      <c r="E54" s="1"/>
      <c r="F54" s="7">
        <f>SUM(F49:F53)</f>
        <v>36833.130000000005</v>
      </c>
      <c r="G54" s="1"/>
      <c r="H54" s="7">
        <f t="shared" si="1"/>
        <v>64494.34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161097.02000000002</v>
      </c>
      <c r="E55" s="1"/>
      <c r="F55" s="7">
        <f>F46+F54</f>
        <v>669808.9800000001</v>
      </c>
      <c r="G55" s="1"/>
      <c r="H55" s="7">
        <f t="shared" si="1"/>
        <v>1308809.29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1349.07</v>
      </c>
      <c r="E57" s="1"/>
      <c r="F57" s="7">
        <f>D57+'Dec 2017'!F57</f>
        <v>3609.8499999999995</v>
      </c>
      <c r="G57" s="1"/>
      <c r="H57" s="7">
        <f t="shared" si="1"/>
        <v>8924.8300000000017</v>
      </c>
    </row>
    <row r="58" spans="1:8" x14ac:dyDescent="0.25">
      <c r="A58" s="3" t="s">
        <v>54</v>
      </c>
      <c r="B58" s="4"/>
      <c r="C58" s="1"/>
      <c r="D58" s="7">
        <v>2726.97</v>
      </c>
      <c r="E58" s="1"/>
      <c r="F58" s="7">
        <f>D58+'Dec 2017'!F58</f>
        <v>10790.4</v>
      </c>
      <c r="G58" s="1"/>
      <c r="H58" s="7">
        <f t="shared" si="1"/>
        <v>-10790.4</v>
      </c>
    </row>
    <row r="59" spans="1:8" x14ac:dyDescent="0.25">
      <c r="A59" s="3" t="s">
        <v>46</v>
      </c>
      <c r="B59" s="4"/>
      <c r="C59" s="1"/>
      <c r="D59" s="7">
        <f>SUM(D55+D57+D58)</f>
        <v>165173.06000000003</v>
      </c>
      <c r="E59" s="1"/>
      <c r="F59" s="7">
        <f>F55+F57+F58</f>
        <v>684209.2300000001</v>
      </c>
      <c r="G59" s="1"/>
      <c r="H59" s="7">
        <f t="shared" si="1"/>
        <v>-684209.2300000001</v>
      </c>
    </row>
    <row r="60" spans="1:8" x14ac:dyDescent="0.25">
      <c r="A60" s="3"/>
      <c r="B60" s="4"/>
      <c r="C60" s="1"/>
      <c r="D60" s="7">
        <f>D46-D59</f>
        <v>-13229.180000000022</v>
      </c>
      <c r="E60" s="1"/>
      <c r="F60" s="7">
        <f>D60+'Dec 2017'!F60</f>
        <v>-37856.700000000012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167648.86999999997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D62" sqref="D62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43132</v>
      </c>
    </row>
    <row r="2" spans="1:8" x14ac:dyDescent="0.25">
      <c r="A2" s="3" t="s">
        <v>52</v>
      </c>
      <c r="B2" s="3">
        <v>5423.07</v>
      </c>
    </row>
    <row r="3" spans="1:8" x14ac:dyDescent="0.25">
      <c r="A3" s="3" t="s">
        <v>53</v>
      </c>
      <c r="D3" s="7">
        <v>174684.36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82308.12</v>
      </c>
      <c r="E5" s="1"/>
      <c r="F5" s="7">
        <f>D5+'Jan 2018'!F5</f>
        <v>412542</v>
      </c>
      <c r="G5" s="1"/>
      <c r="H5" s="7">
        <f>B5-F5</f>
        <v>761617.58000000007</v>
      </c>
    </row>
    <row r="6" spans="1:8" x14ac:dyDescent="0.25">
      <c r="A6" s="3" t="s">
        <v>2</v>
      </c>
      <c r="B6" s="4">
        <v>480608.88</v>
      </c>
      <c r="C6" s="1"/>
      <c r="D6" s="7">
        <v>32224.35</v>
      </c>
      <c r="E6" s="1"/>
      <c r="F6" s="7">
        <f>D6+'Jan 2018'!F6</f>
        <v>161291.95000000001</v>
      </c>
      <c r="G6" s="1"/>
      <c r="H6" s="7">
        <f t="shared" ref="H6:H21" si="0">B6-F6</f>
        <v>319316.93</v>
      </c>
    </row>
    <row r="7" spans="1:8" x14ac:dyDescent="0.25">
      <c r="A7" s="3" t="s">
        <v>3</v>
      </c>
      <c r="B7" s="4">
        <v>49460.51</v>
      </c>
      <c r="C7" s="1"/>
      <c r="D7" s="7">
        <v>5075.38</v>
      </c>
      <c r="E7" s="1"/>
      <c r="F7" s="7">
        <f>D7+'Jan 2018'!F7</f>
        <v>24460.880000000001</v>
      </c>
      <c r="G7" s="1"/>
      <c r="H7" s="7">
        <f t="shared" si="0"/>
        <v>24999.63</v>
      </c>
    </row>
    <row r="8" spans="1:8" x14ac:dyDescent="0.25">
      <c r="A8" s="3" t="s">
        <v>4</v>
      </c>
      <c r="B8" s="4">
        <v>20260.439999999999</v>
      </c>
      <c r="C8" s="1"/>
      <c r="D8" s="7">
        <v>2029.02</v>
      </c>
      <c r="E8" s="1"/>
      <c r="F8" s="7">
        <f>D8+'Jan 2018'!F8</f>
        <v>9778.8700000000008</v>
      </c>
      <c r="G8" s="1"/>
      <c r="H8" s="7">
        <f t="shared" si="0"/>
        <v>10481.569999999998</v>
      </c>
    </row>
    <row r="9" spans="1:8" x14ac:dyDescent="0.25">
      <c r="A9" s="3"/>
      <c r="B9" s="4">
        <v>1724489.4</v>
      </c>
      <c r="C9" s="1"/>
      <c r="D9" s="7">
        <f>SUM(D5:D8)</f>
        <v>121636.87000000001</v>
      </c>
      <c r="E9" s="1"/>
      <c r="F9" s="7">
        <f>D9+'Jan 2018'!F9</f>
        <v>608073.69999999995</v>
      </c>
      <c r="G9" s="1"/>
      <c r="H9" s="7">
        <f t="shared" si="0"/>
        <v>1116415.7</v>
      </c>
    </row>
    <row r="10" spans="1:8" x14ac:dyDescent="0.25">
      <c r="A10" s="3" t="s">
        <v>5</v>
      </c>
      <c r="B10" s="4">
        <v>38093.620000000003</v>
      </c>
      <c r="C10" s="1"/>
      <c r="D10" s="7">
        <v>3054.85</v>
      </c>
      <c r="E10" s="1"/>
      <c r="F10" s="7">
        <f>D10+'Jan 2018'!F10</f>
        <v>19563.169999999998</v>
      </c>
      <c r="G10" s="1"/>
      <c r="H10" s="7">
        <f t="shared" si="0"/>
        <v>18530.450000000004</v>
      </c>
    </row>
    <row r="11" spans="1:8" x14ac:dyDescent="0.25">
      <c r="A11" s="3" t="s">
        <v>6</v>
      </c>
      <c r="B11" s="4">
        <v>99645</v>
      </c>
      <c r="C11" s="1"/>
      <c r="D11" s="7">
        <v>8016.42</v>
      </c>
      <c r="E11" s="1"/>
      <c r="F11" s="7">
        <f>D11+'Jan 2018'!F11</f>
        <v>32558.46</v>
      </c>
      <c r="G11" s="1"/>
      <c r="H11" s="7">
        <f t="shared" si="0"/>
        <v>67086.540000000008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D12+'Jan 2018'!F12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D13+'Jan 2018'!F13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373.4</v>
      </c>
      <c r="E14" s="1"/>
      <c r="F14" s="7">
        <f>D14+'Jan 2018'!F14</f>
        <v>1150.5999999999999</v>
      </c>
      <c r="G14" s="1"/>
      <c r="H14" s="7">
        <f t="shared" si="0"/>
        <v>5574.1399999999994</v>
      </c>
    </row>
    <row r="15" spans="1:8" x14ac:dyDescent="0.25">
      <c r="A15" s="3" t="s">
        <v>10</v>
      </c>
      <c r="B15" s="4">
        <v>106.33</v>
      </c>
      <c r="C15" s="1"/>
      <c r="D15" s="7">
        <v>13.62</v>
      </c>
      <c r="E15" s="1"/>
      <c r="F15" s="7">
        <f>D15+'Jan 2018'!F15</f>
        <v>27.97</v>
      </c>
      <c r="G15" s="1"/>
      <c r="H15" s="7">
        <f t="shared" si="0"/>
        <v>78.36</v>
      </c>
    </row>
    <row r="16" spans="1:8" x14ac:dyDescent="0.25">
      <c r="A16" s="3" t="s">
        <v>11</v>
      </c>
      <c r="B16" s="4">
        <v>18494.830000000002</v>
      </c>
      <c r="C16" s="1"/>
      <c r="D16" s="7">
        <v>1913.65</v>
      </c>
      <c r="E16" s="1"/>
      <c r="F16" s="7">
        <f>D16+'Jan 2018'!F16</f>
        <v>3984.07</v>
      </c>
      <c r="G16" s="1"/>
      <c r="H16" s="7">
        <f t="shared" si="0"/>
        <v>14510.760000000002</v>
      </c>
    </row>
    <row r="17" spans="1:8" x14ac:dyDescent="0.25">
      <c r="A17" s="3" t="s">
        <v>12</v>
      </c>
      <c r="B17" s="4">
        <v>1308.1600000000001</v>
      </c>
      <c r="C17" s="1"/>
      <c r="D17" s="7">
        <v>40</v>
      </c>
      <c r="E17" s="1"/>
      <c r="F17" s="7">
        <f>D17+'Jan 2018'!F17</f>
        <v>338.24</v>
      </c>
      <c r="G17" s="1"/>
      <c r="H17" s="7">
        <f t="shared" si="0"/>
        <v>969.92000000000007</v>
      </c>
    </row>
    <row r="18" spans="1:8" x14ac:dyDescent="0.25">
      <c r="A18" s="3" t="s">
        <v>13</v>
      </c>
      <c r="B18" s="4">
        <v>138600</v>
      </c>
      <c r="C18" s="1"/>
      <c r="D18" s="7">
        <v>10000</v>
      </c>
      <c r="E18" s="1"/>
      <c r="F18" s="7">
        <f>D18+'Jan 2018'!F18</f>
        <v>52250</v>
      </c>
      <c r="G18" s="1"/>
      <c r="H18" s="7">
        <f t="shared" si="0"/>
        <v>86350</v>
      </c>
    </row>
    <row r="19" spans="1:8" x14ac:dyDescent="0.25">
      <c r="A19" s="3" t="s">
        <v>14</v>
      </c>
      <c r="B19" s="4">
        <v>2423.7199999999998</v>
      </c>
      <c r="C19" s="1"/>
      <c r="D19" s="7">
        <v>127.22</v>
      </c>
      <c r="E19" s="1">
        <f>SUM(D9:D20)</f>
        <v>145176.03</v>
      </c>
      <c r="F19" s="7">
        <f>D19+'Jan 2018'!F19</f>
        <v>747.6</v>
      </c>
      <c r="G19" s="1"/>
      <c r="H19" s="7">
        <f t="shared" si="0"/>
        <v>1676.12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D20+'Jan 2018'!F20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145176.03</v>
      </c>
      <c r="F21" s="7">
        <f>D21+'Jan 2018'!F21</f>
        <v>718693.80999999994</v>
      </c>
      <c r="G21" s="1"/>
      <c r="H21" s="8">
        <f t="shared" si="0"/>
        <v>1326191.9900000002</v>
      </c>
    </row>
    <row r="22" spans="1:8" x14ac:dyDescent="0.25">
      <c r="A22" s="3" t="s">
        <v>50</v>
      </c>
      <c r="D22" s="7"/>
      <c r="F22" s="7">
        <f>D22+'Jan 2018'!F22</f>
        <v>0</v>
      </c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90458.13</v>
      </c>
      <c r="E23" s="1"/>
      <c r="F23" s="7">
        <f>D23+'Jan 2018'!F23</f>
        <v>493821.19000000006</v>
      </c>
      <c r="G23" s="1"/>
      <c r="H23" s="7">
        <f t="shared" ref="H23:H59" si="1">B23-F23</f>
        <v>682805.6</v>
      </c>
    </row>
    <row r="24" spans="1:8" x14ac:dyDescent="0.25">
      <c r="A24" s="3" t="s">
        <v>18</v>
      </c>
      <c r="B24" s="4">
        <v>249444.89</v>
      </c>
      <c r="C24" s="1"/>
      <c r="D24" s="7">
        <v>19177.13</v>
      </c>
      <c r="E24" s="1"/>
      <c r="F24" s="7">
        <f>D24+'Jan 2018'!F24</f>
        <v>104690.11</v>
      </c>
      <c r="G24" s="1"/>
      <c r="H24" s="7">
        <f t="shared" si="1"/>
        <v>144754.78000000003</v>
      </c>
    </row>
    <row r="25" spans="1:8" x14ac:dyDescent="0.25">
      <c r="A25" s="3" t="s">
        <v>19</v>
      </c>
      <c r="B25" s="4">
        <v>161667.54999999999</v>
      </c>
      <c r="C25" s="1"/>
      <c r="D25" s="7">
        <v>15662.4</v>
      </c>
      <c r="E25" s="1"/>
      <c r="F25" s="7">
        <f>D25+'Jan 2018'!F25</f>
        <v>75917.849999999991</v>
      </c>
      <c r="G25" s="1"/>
      <c r="H25" s="7">
        <f t="shared" si="1"/>
        <v>85749.7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D26+'Jan 2018'!F26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D27+'Jan 2018'!F27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5696.19</v>
      </c>
      <c r="E28" s="1"/>
      <c r="F28" s="7">
        <f>D28+'Jan 2018'!F28</f>
        <v>31024.289999999997</v>
      </c>
      <c r="G28" s="1"/>
      <c r="H28" s="7">
        <f t="shared" si="1"/>
        <v>39396.460000000006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D29+'Jan 2018'!F29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1467.25</v>
      </c>
      <c r="E30" s="1"/>
      <c r="F30" s="7">
        <f>D30+'Jan 2018'!F30</f>
        <v>7857.25</v>
      </c>
      <c r="G30" s="1"/>
      <c r="H30" s="7">
        <f t="shared" si="1"/>
        <v>9711.5499999999993</v>
      </c>
    </row>
    <row r="31" spans="1:8" x14ac:dyDescent="0.25">
      <c r="A31" s="3" t="s">
        <v>25</v>
      </c>
      <c r="B31" s="4">
        <v>7111.35</v>
      </c>
      <c r="C31" s="1"/>
      <c r="D31" s="7">
        <v>1000</v>
      </c>
      <c r="E31" s="1"/>
      <c r="F31" s="7">
        <f>D31+'Jan 2018'!F31</f>
        <v>3725.29</v>
      </c>
      <c r="G31" s="1"/>
      <c r="H31" s="7">
        <f t="shared" si="1"/>
        <v>3386.0600000000004</v>
      </c>
    </row>
    <row r="32" spans="1:8" x14ac:dyDescent="0.25">
      <c r="A32" s="3" t="s">
        <v>26</v>
      </c>
      <c r="B32" s="4">
        <v>13021.71</v>
      </c>
      <c r="C32" s="1"/>
      <c r="D32" s="7">
        <v>3094.38</v>
      </c>
      <c r="E32" s="1"/>
      <c r="F32" s="7">
        <f>D32+'Jan 2018'!F32</f>
        <v>6859.63</v>
      </c>
      <c r="G32" s="1"/>
      <c r="H32" s="7">
        <f t="shared" si="1"/>
        <v>6162.079999999999</v>
      </c>
    </row>
    <row r="33" spans="1:8" x14ac:dyDescent="0.25">
      <c r="A33" s="3" t="s">
        <v>27</v>
      </c>
      <c r="B33" s="4">
        <v>19083.919999999998</v>
      </c>
      <c r="C33" s="1"/>
      <c r="D33" s="7">
        <v>1600.82</v>
      </c>
      <c r="E33" s="1"/>
      <c r="F33" s="7">
        <f>D33+'Jan 2018'!F33</f>
        <v>8288.5299999999988</v>
      </c>
      <c r="G33" s="1"/>
      <c r="H33" s="7">
        <f t="shared" si="1"/>
        <v>10795.39</v>
      </c>
    </row>
    <row r="34" spans="1:8" x14ac:dyDescent="0.25">
      <c r="A34" s="3" t="s">
        <v>28</v>
      </c>
      <c r="B34" s="4">
        <v>20156.419999999998</v>
      </c>
      <c r="C34" s="1"/>
      <c r="D34" s="7">
        <v>1132.51</v>
      </c>
      <c r="E34" s="1"/>
      <c r="F34" s="7">
        <f>D34+'Jan 2018'!F34</f>
        <v>5582.56</v>
      </c>
      <c r="G34" s="1"/>
      <c r="H34" s="7">
        <f t="shared" si="1"/>
        <v>14573.859999999997</v>
      </c>
    </row>
    <row r="35" spans="1:8" x14ac:dyDescent="0.25">
      <c r="A35" s="3" t="s">
        <v>29</v>
      </c>
      <c r="B35" s="4">
        <v>2711.83</v>
      </c>
      <c r="C35" s="1"/>
      <c r="D35" s="7">
        <v>0</v>
      </c>
      <c r="E35" s="1"/>
      <c r="F35" s="7">
        <f>D35+'Jan 2018'!F35</f>
        <v>835.54</v>
      </c>
      <c r="G35" s="1"/>
      <c r="H35" s="7">
        <f t="shared" si="1"/>
        <v>1876.29</v>
      </c>
    </row>
    <row r="36" spans="1:8" x14ac:dyDescent="0.25">
      <c r="A36" s="3" t="s">
        <v>30</v>
      </c>
      <c r="B36" s="4">
        <v>13847.35</v>
      </c>
      <c r="C36" s="1"/>
      <c r="D36" s="7">
        <v>865</v>
      </c>
      <c r="E36" s="1"/>
      <c r="F36" s="7">
        <f>D36+'Jan 2018'!F36</f>
        <v>3658.0299999999997</v>
      </c>
      <c r="G36" s="1"/>
      <c r="H36" s="7">
        <f t="shared" si="1"/>
        <v>10189.32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D37+'Jan 2018'!F37</f>
        <v>28231.65</v>
      </c>
      <c r="G37" s="1"/>
      <c r="H37" s="7">
        <f t="shared" si="1"/>
        <v>46299.909999999996</v>
      </c>
    </row>
    <row r="38" spans="1:8" x14ac:dyDescent="0.25">
      <c r="A38" s="3" t="s">
        <v>32</v>
      </c>
      <c r="B38" s="4">
        <v>16795.68</v>
      </c>
      <c r="C38" s="1"/>
      <c r="D38" s="7">
        <v>0</v>
      </c>
      <c r="E38" s="1"/>
      <c r="F38" s="7">
        <f>D38+'Jan 2018'!F38</f>
        <v>171.04</v>
      </c>
      <c r="G38" s="1"/>
      <c r="H38" s="7">
        <f t="shared" si="1"/>
        <v>16624.64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D39+'Jan 2018'!F39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13.88</v>
      </c>
      <c r="E40" s="1"/>
      <c r="F40" s="7">
        <f>D40+'Jan 2018'!F40</f>
        <v>1034.72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0</v>
      </c>
      <c r="E41" s="1"/>
      <c r="F41" s="7">
        <f>D41+'Jan 2018'!F41</f>
        <v>3685</v>
      </c>
      <c r="G41" s="1"/>
      <c r="H41" s="7">
        <f t="shared" si="1"/>
        <v>-2945.93</v>
      </c>
    </row>
    <row r="42" spans="1:8" x14ac:dyDescent="0.25">
      <c r="A42" s="3" t="s">
        <v>36</v>
      </c>
      <c r="B42" s="4">
        <v>5424.65</v>
      </c>
      <c r="C42" s="1"/>
      <c r="D42" s="7">
        <v>164.25</v>
      </c>
      <c r="E42" s="1"/>
      <c r="F42" s="7">
        <f>D42+'Jan 2018'!F42</f>
        <v>2087.4</v>
      </c>
      <c r="G42" s="1"/>
      <c r="H42" s="7">
        <f t="shared" si="1"/>
        <v>3337.2499999999995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D43+'Jan 2018'!F43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D44+'Jan 2018'!F44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319.45</v>
      </c>
      <c r="E45" s="1"/>
      <c r="F45" s="7">
        <f>D45+'Jan 2018'!F45</f>
        <v>1803.49</v>
      </c>
      <c r="G45" s="1"/>
      <c r="H45" s="7">
        <f t="shared" si="1"/>
        <v>26334.989999999998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146297.72000000003</v>
      </c>
      <c r="E46" s="1"/>
      <c r="F46" s="7">
        <f>D46+'Jan 2018'!F46</f>
        <v>779273.57000000007</v>
      </c>
      <c r="G46" s="1"/>
      <c r="H46" s="7">
        <f t="shared" si="1"/>
        <v>1098017.23</v>
      </c>
    </row>
    <row r="47" spans="1:8" x14ac:dyDescent="0.25">
      <c r="A47" s="3"/>
      <c r="B47" s="4"/>
      <c r="C47" s="1"/>
      <c r="D47" s="7"/>
      <c r="E47" s="1"/>
      <c r="F47" s="7">
        <f>D47+'Jan 2018'!F47</f>
        <v>0</v>
      </c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>
        <f>D48+'Jan 2018'!F48</f>
        <v>0</v>
      </c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1469.55</v>
      </c>
      <c r="E49" s="1"/>
      <c r="F49" s="7">
        <f>D49+'Jan 2018'!F49</f>
        <v>6838.52</v>
      </c>
      <c r="G49" s="1"/>
      <c r="H49" s="7">
        <f t="shared" si="1"/>
        <v>7290.1399999999994</v>
      </c>
    </row>
    <row r="50" spans="1:8" x14ac:dyDescent="0.25">
      <c r="A50" s="3" t="s">
        <v>42</v>
      </c>
      <c r="B50" s="4">
        <v>58082.2</v>
      </c>
      <c r="C50" s="1"/>
      <c r="D50" s="7">
        <v>4982</v>
      </c>
      <c r="E50" s="1"/>
      <c r="F50" s="7">
        <f>D50+'Jan 2018'!F50</f>
        <v>24592</v>
      </c>
      <c r="G50" s="1"/>
      <c r="H50" s="7">
        <f t="shared" si="1"/>
        <v>33490.199999999997</v>
      </c>
    </row>
    <row r="51" spans="1:8" x14ac:dyDescent="0.25">
      <c r="A51" s="3" t="s">
        <v>26</v>
      </c>
      <c r="B51" s="4">
        <v>27062.99</v>
      </c>
      <c r="C51" s="1"/>
      <c r="D51" s="7">
        <v>3125.74</v>
      </c>
      <c r="E51" s="1"/>
      <c r="F51" s="7">
        <f>D51+'Jan 2018'!F51</f>
        <v>13896.35</v>
      </c>
      <c r="G51" s="1"/>
      <c r="H51" s="7">
        <f t="shared" si="1"/>
        <v>13166.640000000001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>D52+'Jan 2018'!F52</f>
        <v>1083.55</v>
      </c>
      <c r="G52" s="1"/>
      <c r="H52" s="7">
        <f t="shared" si="1"/>
        <v>970.06000000000017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D53+'Jan 2018'!F53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9577.2900000000009</v>
      </c>
      <c r="E54" s="1"/>
      <c r="F54" s="7">
        <f>D54+'Jan 2018'!F54</f>
        <v>46410.420000000006</v>
      </c>
      <c r="G54" s="1"/>
      <c r="H54" s="7">
        <f t="shared" si="1"/>
        <v>54917.049999999996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155875.01000000004</v>
      </c>
      <c r="E55" s="1"/>
      <c r="F55" s="7">
        <f>D55+'Jan 2018'!F55</f>
        <v>825683.99000000011</v>
      </c>
      <c r="G55" s="1"/>
      <c r="H55" s="7">
        <f t="shared" si="1"/>
        <v>1152934.2799999998</v>
      </c>
    </row>
    <row r="56" spans="1:8" x14ac:dyDescent="0.25">
      <c r="A56" s="3"/>
      <c r="B56" s="4"/>
      <c r="C56" s="1"/>
      <c r="D56" s="7"/>
      <c r="E56" s="1"/>
      <c r="F56" s="7">
        <f>D56+'Jan 2018'!F56</f>
        <v>0</v>
      </c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2229.56</v>
      </c>
      <c r="E57" s="1"/>
      <c r="F57" s="7">
        <f>D57+'Jan 2018'!F57</f>
        <v>5839.41</v>
      </c>
      <c r="G57" s="1"/>
      <c r="H57" s="7">
        <f t="shared" si="1"/>
        <v>6695.27</v>
      </c>
    </row>
    <row r="58" spans="1:8" x14ac:dyDescent="0.25">
      <c r="A58" s="3" t="s">
        <v>54</v>
      </c>
      <c r="B58" s="4"/>
      <c r="C58" s="1"/>
      <c r="D58" s="7">
        <v>3724.59</v>
      </c>
      <c r="E58" s="1"/>
      <c r="F58" s="7">
        <f>D58+'Jan 2018'!F58</f>
        <v>14514.99</v>
      </c>
      <c r="G58" s="1"/>
      <c r="H58" s="7">
        <f t="shared" si="1"/>
        <v>-14514.99</v>
      </c>
    </row>
    <row r="59" spans="1:8" x14ac:dyDescent="0.25">
      <c r="A59" s="3" t="s">
        <v>46</v>
      </c>
      <c r="B59" s="4"/>
      <c r="C59" s="1"/>
      <c r="D59" s="7">
        <f>SUM(D55+D57+D58)</f>
        <v>161829.16000000003</v>
      </c>
      <c r="E59" s="1"/>
      <c r="F59" s="7">
        <f>D59+'Jan 2018'!F59</f>
        <v>846038.39000000013</v>
      </c>
      <c r="G59" s="1"/>
      <c r="H59" s="7">
        <f t="shared" si="1"/>
        <v>-846038.39000000013</v>
      </c>
    </row>
    <row r="60" spans="1:8" x14ac:dyDescent="0.25">
      <c r="A60" s="3"/>
      <c r="B60" s="4"/>
      <c r="C60" s="1"/>
      <c r="D60" s="7">
        <f>D46-D59</f>
        <v>-15531.440000000002</v>
      </c>
      <c r="E60" s="1"/>
      <c r="F60" s="7">
        <f>D60+'Jan 2018'!F60</f>
        <v>-53388.140000000014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158031.22999999998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7" workbookViewId="0">
      <selection activeCell="D63" sqref="D63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2.710937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43160</v>
      </c>
    </row>
    <row r="2" spans="1:8" x14ac:dyDescent="0.25">
      <c r="A2" s="3" t="s">
        <v>52</v>
      </c>
      <c r="B2" s="4">
        <v>5423.69</v>
      </c>
    </row>
    <row r="3" spans="1:8" x14ac:dyDescent="0.25">
      <c r="A3" s="3" t="s">
        <v>53</v>
      </c>
      <c r="D3" s="7">
        <v>194977.95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75541.7</v>
      </c>
      <c r="E5" s="1"/>
      <c r="F5" s="7">
        <f>D5+'Feb 2018'!F5</f>
        <v>488083.7</v>
      </c>
      <c r="G5" s="1"/>
      <c r="H5" s="7">
        <f>B5-F5</f>
        <v>686075.88000000012</v>
      </c>
    </row>
    <row r="6" spans="1:8" x14ac:dyDescent="0.25">
      <c r="A6" s="3" t="s">
        <v>2</v>
      </c>
      <c r="B6" s="4">
        <v>480608.88</v>
      </c>
      <c r="C6" s="1"/>
      <c r="D6" s="7">
        <v>29499.13</v>
      </c>
      <c r="E6" s="1"/>
      <c r="F6" s="7">
        <f>D6+'Feb 2018'!F6</f>
        <v>190791.08000000002</v>
      </c>
      <c r="G6" s="1"/>
      <c r="H6" s="7">
        <f t="shared" ref="H6:H21" si="0">B6-F6</f>
        <v>289817.8</v>
      </c>
    </row>
    <row r="7" spans="1:8" x14ac:dyDescent="0.25">
      <c r="A7" s="3" t="s">
        <v>3</v>
      </c>
      <c r="B7" s="4">
        <v>49460.51</v>
      </c>
      <c r="C7" s="1"/>
      <c r="D7" s="7">
        <v>5338.4</v>
      </c>
      <c r="E7" s="1"/>
      <c r="F7" s="7">
        <f>D7+'Feb 2018'!F7</f>
        <v>29799.279999999999</v>
      </c>
      <c r="G7" s="1"/>
      <c r="H7" s="7">
        <f t="shared" si="0"/>
        <v>19661.230000000003</v>
      </c>
    </row>
    <row r="8" spans="1:8" x14ac:dyDescent="0.25">
      <c r="A8" s="3" t="s">
        <v>4</v>
      </c>
      <c r="B8" s="4">
        <v>20260.439999999999</v>
      </c>
      <c r="C8" s="1"/>
      <c r="D8" s="7">
        <v>2134.16</v>
      </c>
      <c r="E8" s="1"/>
      <c r="F8" s="7">
        <f>D8+'Feb 2018'!F8</f>
        <v>11913.03</v>
      </c>
      <c r="G8" s="1"/>
      <c r="H8" s="7">
        <f t="shared" si="0"/>
        <v>8347.409999999998</v>
      </c>
    </row>
    <row r="9" spans="1:8" x14ac:dyDescent="0.25">
      <c r="A9" s="3"/>
      <c r="B9" s="4">
        <v>1724489.4</v>
      </c>
      <c r="C9" s="1"/>
      <c r="D9" s="7">
        <f>SUM(D5:D8)</f>
        <v>112513.39</v>
      </c>
      <c r="E9" s="1"/>
      <c r="F9" s="7">
        <f>D9+'Feb 2018'!F9</f>
        <v>720587.09</v>
      </c>
      <c r="G9" s="1"/>
      <c r="H9" s="7">
        <f t="shared" si="0"/>
        <v>1003902.3099999999</v>
      </c>
    </row>
    <row r="10" spans="1:8" x14ac:dyDescent="0.25">
      <c r="A10" s="3" t="s">
        <v>5</v>
      </c>
      <c r="B10" s="4">
        <v>38093.620000000003</v>
      </c>
      <c r="C10" s="1"/>
      <c r="D10" s="7">
        <v>3075.01</v>
      </c>
      <c r="E10" s="1"/>
      <c r="F10" s="7">
        <f>D10+'Feb 2018'!F10</f>
        <v>22638.18</v>
      </c>
      <c r="G10" s="1"/>
      <c r="H10" s="7">
        <f t="shared" si="0"/>
        <v>15455.440000000002</v>
      </c>
    </row>
    <row r="11" spans="1:8" x14ac:dyDescent="0.25">
      <c r="A11" s="3" t="s">
        <v>6</v>
      </c>
      <c r="B11" s="4">
        <v>99645</v>
      </c>
      <c r="C11" s="1"/>
      <c r="D11" s="7">
        <v>8016.42</v>
      </c>
      <c r="E11" s="1"/>
      <c r="F11" s="7">
        <f>D11+'Feb 2018'!F11</f>
        <v>40574.879999999997</v>
      </c>
      <c r="G11" s="1"/>
      <c r="H11" s="7">
        <f t="shared" si="0"/>
        <v>59070.12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D12+'Feb 2018'!F12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D13+'Feb 2018'!F13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3010</v>
      </c>
      <c r="E14" s="1"/>
      <c r="F14" s="7">
        <f>D14+'Feb 2018'!F14</f>
        <v>4160.6000000000004</v>
      </c>
      <c r="G14" s="1"/>
      <c r="H14" s="7">
        <f t="shared" si="0"/>
        <v>2564.1399999999994</v>
      </c>
    </row>
    <row r="15" spans="1:8" x14ac:dyDescent="0.25">
      <c r="A15" s="3" t="s">
        <v>10</v>
      </c>
      <c r="B15" s="4">
        <v>106.33</v>
      </c>
      <c r="C15" s="1"/>
      <c r="D15" s="7">
        <v>0</v>
      </c>
      <c r="E15" s="1"/>
      <c r="F15" s="7">
        <f>D15+'Feb 2018'!F15</f>
        <v>27.97</v>
      </c>
      <c r="G15" s="1"/>
      <c r="H15" s="7">
        <f t="shared" si="0"/>
        <v>78.36</v>
      </c>
    </row>
    <row r="16" spans="1:8" x14ac:dyDescent="0.25">
      <c r="A16" s="3" t="s">
        <v>11</v>
      </c>
      <c r="B16" s="4">
        <v>18494.830000000002</v>
      </c>
      <c r="C16" s="1"/>
      <c r="D16" s="7">
        <v>898.17</v>
      </c>
      <c r="E16" s="1"/>
      <c r="F16" s="7">
        <f>D16+'Feb 2018'!F16</f>
        <v>4882.24</v>
      </c>
      <c r="G16" s="1"/>
      <c r="H16" s="7">
        <f t="shared" si="0"/>
        <v>13612.590000000002</v>
      </c>
    </row>
    <row r="17" spans="1:8" x14ac:dyDescent="0.25">
      <c r="A17" s="3" t="s">
        <v>12</v>
      </c>
      <c r="B17" s="4">
        <v>1308.1600000000001</v>
      </c>
      <c r="C17" s="1"/>
      <c r="D17" s="7">
        <v>0</v>
      </c>
      <c r="E17" s="1"/>
      <c r="F17" s="7">
        <f>D17+'Feb 2018'!F17</f>
        <v>338.24</v>
      </c>
      <c r="G17" s="1"/>
      <c r="H17" s="7">
        <f t="shared" si="0"/>
        <v>969.92000000000007</v>
      </c>
    </row>
    <row r="18" spans="1:8" x14ac:dyDescent="0.25">
      <c r="A18" s="3" t="s">
        <v>13</v>
      </c>
      <c r="B18" s="4">
        <v>138600</v>
      </c>
      <c r="C18" s="1"/>
      <c r="D18" s="7">
        <v>10250</v>
      </c>
      <c r="E18" s="1"/>
      <c r="F18" s="7">
        <f>D18+'Feb 2018'!F18</f>
        <v>62500</v>
      </c>
      <c r="G18" s="1"/>
      <c r="H18" s="7">
        <f t="shared" si="0"/>
        <v>76100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137762.99</v>
      </c>
      <c r="F19" s="7">
        <f>D19+'Feb 2018'!F19</f>
        <v>747.6</v>
      </c>
      <c r="G19" s="1"/>
      <c r="H19" s="7">
        <f t="shared" si="0"/>
        <v>1676.12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D20+'Feb 2018'!F20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137762.99</v>
      </c>
      <c r="F21" s="7">
        <f>D21+'Feb 2018'!F21</f>
        <v>856456.79999999993</v>
      </c>
      <c r="G21" s="1"/>
      <c r="H21" s="8">
        <f t="shared" si="0"/>
        <v>1188429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88831.61</v>
      </c>
      <c r="E23" s="1"/>
      <c r="F23" s="7">
        <f>D23+'Feb 2018'!F23</f>
        <v>582652.80000000005</v>
      </c>
      <c r="G23" s="1"/>
      <c r="H23" s="7">
        <f t="shared" ref="H23:H59" si="1">B23-F23</f>
        <v>593973.99</v>
      </c>
    </row>
    <row r="24" spans="1:8" x14ac:dyDescent="0.25">
      <c r="A24" s="3" t="s">
        <v>18</v>
      </c>
      <c r="B24" s="4">
        <v>249444.89</v>
      </c>
      <c r="C24" s="1"/>
      <c r="D24" s="7">
        <v>18832.310000000001</v>
      </c>
      <c r="E24" s="1"/>
      <c r="F24" s="7">
        <f>D24+'Feb 2018'!F24</f>
        <v>123522.42</v>
      </c>
      <c r="G24" s="1"/>
      <c r="H24" s="7">
        <f t="shared" si="1"/>
        <v>125922.47000000002</v>
      </c>
    </row>
    <row r="25" spans="1:8" x14ac:dyDescent="0.25">
      <c r="A25" s="3" t="s">
        <v>19</v>
      </c>
      <c r="B25" s="4">
        <v>161667.54999999999</v>
      </c>
      <c r="C25" s="1"/>
      <c r="D25" s="7">
        <v>14441.52</v>
      </c>
      <c r="E25" s="1"/>
      <c r="F25" s="7">
        <f>D25+'Feb 2018'!F25</f>
        <v>90359.37</v>
      </c>
      <c r="G25" s="1"/>
      <c r="H25" s="7">
        <f t="shared" si="1"/>
        <v>71308.179999999993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D26+'Feb 2018'!F26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D27+'Feb 2018'!F27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4874.6099999999997</v>
      </c>
      <c r="E28" s="1"/>
      <c r="F28" s="7">
        <f>D28+'Feb 2018'!F28</f>
        <v>35898.899999999994</v>
      </c>
      <c r="G28" s="1"/>
      <c r="H28" s="7">
        <f t="shared" si="1"/>
        <v>34521.850000000006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D29+'Feb 2018'!F29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1071.5</v>
      </c>
      <c r="E30" s="1"/>
      <c r="F30" s="7">
        <f>D30+'Feb 2018'!F30</f>
        <v>8928.75</v>
      </c>
      <c r="G30" s="1"/>
      <c r="H30" s="7">
        <f t="shared" si="1"/>
        <v>8640.0499999999993</v>
      </c>
    </row>
    <row r="31" spans="1:8" x14ac:dyDescent="0.25">
      <c r="A31" s="3" t="s">
        <v>25</v>
      </c>
      <c r="B31" s="4">
        <v>7111.35</v>
      </c>
      <c r="C31" s="1"/>
      <c r="D31" s="7">
        <v>1000</v>
      </c>
      <c r="E31" s="1"/>
      <c r="F31" s="7">
        <f>D31+'Feb 2018'!F31</f>
        <v>4725.29</v>
      </c>
      <c r="G31" s="1"/>
      <c r="H31" s="7">
        <f t="shared" si="1"/>
        <v>2386.0600000000004</v>
      </c>
    </row>
    <row r="32" spans="1:8" x14ac:dyDescent="0.25">
      <c r="A32" s="3" t="s">
        <v>26</v>
      </c>
      <c r="B32" s="4">
        <v>13021.71</v>
      </c>
      <c r="C32" s="1"/>
      <c r="D32" s="7">
        <v>772.25</v>
      </c>
      <c r="E32" s="1"/>
      <c r="F32" s="7">
        <f>D32+'Feb 2018'!F32</f>
        <v>7631.88</v>
      </c>
      <c r="G32" s="1"/>
      <c r="H32" s="7">
        <f t="shared" si="1"/>
        <v>5389.829999999999</v>
      </c>
    </row>
    <row r="33" spans="1:8" x14ac:dyDescent="0.25">
      <c r="A33" s="3" t="s">
        <v>27</v>
      </c>
      <c r="B33" s="4">
        <v>19083.919999999998</v>
      </c>
      <c r="C33" s="1"/>
      <c r="D33" s="7">
        <v>1559.43</v>
      </c>
      <c r="E33" s="1"/>
      <c r="F33" s="7">
        <f>D33+'Feb 2018'!F33</f>
        <v>9847.9599999999991</v>
      </c>
      <c r="G33" s="1"/>
      <c r="H33" s="7">
        <f t="shared" si="1"/>
        <v>9235.9599999999991</v>
      </c>
    </row>
    <row r="34" spans="1:8" x14ac:dyDescent="0.25">
      <c r="A34" s="3" t="s">
        <v>28</v>
      </c>
      <c r="B34" s="4">
        <v>20156.419999999998</v>
      </c>
      <c r="C34" s="1"/>
      <c r="D34" s="7">
        <v>2884.39</v>
      </c>
      <c r="E34" s="1"/>
      <c r="F34" s="7">
        <f>D34+'Feb 2018'!F34</f>
        <v>8466.9500000000007</v>
      </c>
      <c r="G34" s="1"/>
      <c r="H34" s="7">
        <f t="shared" si="1"/>
        <v>11689.469999999998</v>
      </c>
    </row>
    <row r="35" spans="1:8" x14ac:dyDescent="0.25">
      <c r="A35" s="3" t="s">
        <v>29</v>
      </c>
      <c r="B35" s="4">
        <v>2711.83</v>
      </c>
      <c r="C35" s="1"/>
      <c r="D35" s="7">
        <v>0</v>
      </c>
      <c r="E35" s="1"/>
      <c r="F35" s="7">
        <f>D35+'Feb 2018'!F35</f>
        <v>835.54</v>
      </c>
      <c r="G35" s="1"/>
      <c r="H35" s="7">
        <f t="shared" si="1"/>
        <v>1876.29</v>
      </c>
    </row>
    <row r="36" spans="1:8" x14ac:dyDescent="0.25">
      <c r="A36" s="3" t="s">
        <v>30</v>
      </c>
      <c r="B36" s="4">
        <v>13847.35</v>
      </c>
      <c r="C36" s="1"/>
      <c r="D36" s="7">
        <v>836.01</v>
      </c>
      <c r="E36" s="1"/>
      <c r="F36" s="7">
        <f>D36+'Feb 2018'!F36</f>
        <v>4494.04</v>
      </c>
      <c r="G36" s="1"/>
      <c r="H36" s="7">
        <f t="shared" si="1"/>
        <v>9353.3100000000013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D37+'Feb 2018'!F37</f>
        <v>33877.980000000003</v>
      </c>
      <c r="G37" s="1"/>
      <c r="H37" s="7">
        <f t="shared" si="1"/>
        <v>40653.579999999994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D38+'Feb 2018'!F38</f>
        <v>256.56</v>
      </c>
      <c r="G38" s="1"/>
      <c r="H38" s="7">
        <f t="shared" si="1"/>
        <v>16539.12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D39+'Feb 2018'!F39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70.95</v>
      </c>
      <c r="E40" s="1"/>
      <c r="F40" s="7">
        <f>D40+'Feb 2018'!F40</f>
        <v>1105.67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17</v>
      </c>
      <c r="E41" s="1"/>
      <c r="F41" s="7">
        <f>D41+'Feb 2018'!F41</f>
        <v>3702</v>
      </c>
      <c r="G41" s="1"/>
      <c r="H41" s="7">
        <f t="shared" si="1"/>
        <v>-2962.93</v>
      </c>
    </row>
    <row r="42" spans="1:8" x14ac:dyDescent="0.25">
      <c r="A42" s="3" t="s">
        <v>36</v>
      </c>
      <c r="B42" s="4">
        <v>5424.65</v>
      </c>
      <c r="C42" s="1"/>
      <c r="D42" s="7">
        <v>267.85000000000002</v>
      </c>
      <c r="E42" s="1"/>
      <c r="F42" s="7">
        <f>D42+'Feb 2018'!F42</f>
        <v>2355.25</v>
      </c>
      <c r="G42" s="1"/>
      <c r="H42" s="7">
        <f t="shared" si="1"/>
        <v>3069.3999999999996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D43+'Feb 2018'!F43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D44+'Feb 2018'!F44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210.36</v>
      </c>
      <c r="E45" s="1"/>
      <c r="F45" s="7">
        <f>D45+'Feb 2018'!F45</f>
        <v>2013.85</v>
      </c>
      <c r="G45" s="1"/>
      <c r="H45" s="7">
        <f t="shared" si="1"/>
        <v>26124.63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141401.64000000001</v>
      </c>
      <c r="E46" s="1"/>
      <c r="F46" s="7">
        <f>D46+'Feb 2018'!F46</f>
        <v>920675.21000000008</v>
      </c>
      <c r="G46" s="1"/>
      <c r="H46" s="7">
        <f t="shared" si="1"/>
        <v>956615.59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1374.06</v>
      </c>
      <c r="E49" s="1"/>
      <c r="F49" s="7">
        <f>D49+'Feb 2018'!F49</f>
        <v>8212.58</v>
      </c>
      <c r="G49" s="1"/>
      <c r="H49" s="7">
        <f t="shared" si="1"/>
        <v>5916.08</v>
      </c>
    </row>
    <row r="50" spans="1:8" x14ac:dyDescent="0.25">
      <c r="A50" s="3" t="s">
        <v>42</v>
      </c>
      <c r="B50" s="4">
        <v>58082.2</v>
      </c>
      <c r="C50" s="1"/>
      <c r="D50" s="7">
        <v>4926</v>
      </c>
      <c r="E50" s="1"/>
      <c r="F50" s="7">
        <f>D50+'Feb 2018'!F50</f>
        <v>29518</v>
      </c>
      <c r="G50" s="1"/>
      <c r="H50" s="7">
        <f t="shared" si="1"/>
        <v>28564.199999999997</v>
      </c>
    </row>
    <row r="51" spans="1:8" x14ac:dyDescent="0.25">
      <c r="A51" s="3" t="s">
        <v>26</v>
      </c>
      <c r="B51" s="4">
        <v>27062.99</v>
      </c>
      <c r="C51" s="1"/>
      <c r="D51" s="7">
        <v>2600.34</v>
      </c>
      <c r="E51" s="1"/>
      <c r="F51" s="7">
        <f>D51+'Feb 2018'!F51</f>
        <v>16496.690000000002</v>
      </c>
      <c r="G51" s="1"/>
      <c r="H51" s="7">
        <f t="shared" si="1"/>
        <v>10566.3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>D52+'Feb 2018'!F52</f>
        <v>1083.55</v>
      </c>
      <c r="G52" s="1"/>
      <c r="H52" s="7">
        <f t="shared" si="1"/>
        <v>970.06000000000017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D53+'Feb 2018'!F53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8900.4</v>
      </c>
      <c r="E54" s="1"/>
      <c r="F54" s="7">
        <f>D54+'Feb 2018'!F54</f>
        <v>55310.820000000007</v>
      </c>
      <c r="G54" s="1"/>
      <c r="H54" s="7">
        <f t="shared" si="1"/>
        <v>46016.649999999994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150302.04</v>
      </c>
      <c r="E55" s="1"/>
      <c r="F55" s="7">
        <f>D55+'Feb 2018'!F55</f>
        <v>975986.03000000014</v>
      </c>
      <c r="G55" s="1"/>
      <c r="H55" s="7">
        <f t="shared" si="1"/>
        <v>1002632.2399999999</v>
      </c>
    </row>
    <row r="56" spans="1:8" x14ac:dyDescent="0.25">
      <c r="A56" s="3"/>
      <c r="B56" s="4"/>
      <c r="C56" s="1"/>
      <c r="D56" s="7"/>
      <c r="E56" s="1"/>
      <c r="F56" s="7">
        <f>D56+'Feb 2018'!F56</f>
        <v>0</v>
      </c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449.62</v>
      </c>
      <c r="E57" s="1"/>
      <c r="F57" s="7">
        <f>D57+'Feb 2018'!F57</f>
        <v>6289.03</v>
      </c>
      <c r="G57" s="1"/>
      <c r="H57" s="7">
        <f t="shared" si="1"/>
        <v>6245.6500000000005</v>
      </c>
    </row>
    <row r="58" spans="1:8" x14ac:dyDescent="0.25">
      <c r="A58" s="3" t="s">
        <v>54</v>
      </c>
      <c r="B58" s="4"/>
      <c r="C58" s="1"/>
      <c r="D58" s="7">
        <v>2789.64</v>
      </c>
      <c r="E58" s="1"/>
      <c r="F58" s="7">
        <f>D58+'Feb 2018'!F58</f>
        <v>17304.63</v>
      </c>
      <c r="G58" s="1"/>
      <c r="H58" s="7">
        <f t="shared" si="1"/>
        <v>-17304.63</v>
      </c>
    </row>
    <row r="59" spans="1:8" x14ac:dyDescent="0.25">
      <c r="A59" s="3" t="s">
        <v>46</v>
      </c>
      <c r="B59" s="4"/>
      <c r="C59" s="1"/>
      <c r="D59" s="7">
        <f>SUM(D55+D57+D58)</f>
        <v>153541.30000000002</v>
      </c>
      <c r="E59" s="1"/>
      <c r="F59" s="7">
        <f>D59+'Feb 2018'!F59</f>
        <v>999579.69000000018</v>
      </c>
      <c r="G59" s="1"/>
      <c r="H59" s="7">
        <f t="shared" si="1"/>
        <v>-999579.69000000018</v>
      </c>
    </row>
    <row r="60" spans="1:8" x14ac:dyDescent="0.25">
      <c r="A60" s="3"/>
      <c r="B60" s="4"/>
      <c r="C60" s="1"/>
      <c r="D60" s="7">
        <f>D46-D59</f>
        <v>-12139.660000000003</v>
      </c>
      <c r="E60" s="1"/>
      <c r="F60" s="7">
        <f>D60+'Feb 2018'!F60</f>
        <v>-65527.800000000017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179199.63999999998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D59" sqref="D59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3.570312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43191</v>
      </c>
    </row>
    <row r="2" spans="1:8" x14ac:dyDescent="0.25">
      <c r="A2" s="3" t="s">
        <v>52</v>
      </c>
      <c r="B2" s="4">
        <v>5434.28</v>
      </c>
    </row>
    <row r="3" spans="1:8" x14ac:dyDescent="0.25">
      <c r="A3" s="3" t="s">
        <v>53</v>
      </c>
      <c r="D3" s="7">
        <v>168526.53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81757.929999999993</v>
      </c>
      <c r="E5" s="1"/>
      <c r="F5" s="7">
        <f>D5+'March 2018'!F5</f>
        <v>569841.63</v>
      </c>
      <c r="G5" s="1"/>
      <c r="H5" s="7">
        <f>B5-F5</f>
        <v>604317.95000000007</v>
      </c>
    </row>
    <row r="6" spans="1:8" x14ac:dyDescent="0.25">
      <c r="A6" s="3" t="s">
        <v>2</v>
      </c>
      <c r="B6" s="4">
        <v>480608.88</v>
      </c>
      <c r="C6" s="1"/>
      <c r="D6" s="7">
        <v>31937.27</v>
      </c>
      <c r="E6" s="1"/>
      <c r="F6" s="7">
        <f>D6+'March 2018'!F6</f>
        <v>222728.35</v>
      </c>
      <c r="G6" s="1"/>
      <c r="H6" s="7">
        <f t="shared" ref="H6:H21" si="0">B6-F6</f>
        <v>257880.53</v>
      </c>
    </row>
    <row r="7" spans="1:8" x14ac:dyDescent="0.25">
      <c r="A7" s="3" t="s">
        <v>3</v>
      </c>
      <c r="B7" s="4">
        <v>49460.51</v>
      </c>
      <c r="C7" s="1"/>
      <c r="D7" s="7">
        <v>5995.8</v>
      </c>
      <c r="E7" s="1"/>
      <c r="F7" s="7">
        <f>D7+'March 2018'!F7</f>
        <v>35795.08</v>
      </c>
      <c r="G7" s="1"/>
      <c r="H7" s="7">
        <f t="shared" si="0"/>
        <v>13665.43</v>
      </c>
    </row>
    <row r="8" spans="1:8" x14ac:dyDescent="0.25">
      <c r="A8" s="3" t="s">
        <v>4</v>
      </c>
      <c r="B8" s="4">
        <v>20260.439999999999</v>
      </c>
      <c r="C8" s="1"/>
      <c r="D8" s="7">
        <v>2396.98</v>
      </c>
      <c r="E8" s="1"/>
      <c r="F8" s="7">
        <f>D8+'March 2018'!F8</f>
        <v>14310.01</v>
      </c>
      <c r="G8" s="1"/>
      <c r="H8" s="7">
        <f t="shared" si="0"/>
        <v>5950.4299999999985</v>
      </c>
    </row>
    <row r="9" spans="1:8" x14ac:dyDescent="0.25">
      <c r="A9" s="3"/>
      <c r="B9" s="4">
        <v>1724489.4</v>
      </c>
      <c r="C9" s="1"/>
      <c r="D9" s="7">
        <f>SUM(D5:D8)</f>
        <v>122087.98</v>
      </c>
      <c r="E9" s="1"/>
      <c r="F9" s="7">
        <f>D9+'March 2018'!F9</f>
        <v>842675.07</v>
      </c>
      <c r="G9" s="1"/>
      <c r="H9" s="7">
        <f t="shared" si="0"/>
        <v>881814.33</v>
      </c>
    </row>
    <row r="10" spans="1:8" x14ac:dyDescent="0.25">
      <c r="A10" s="3" t="s">
        <v>5</v>
      </c>
      <c r="B10" s="4">
        <v>38093.620000000003</v>
      </c>
      <c r="C10" s="1"/>
      <c r="D10" s="7">
        <v>5496.35</v>
      </c>
      <c r="E10" s="1"/>
      <c r="F10" s="7">
        <f>D10+'March 2018'!F10</f>
        <v>28134.53</v>
      </c>
      <c r="G10" s="1"/>
      <c r="H10" s="7">
        <f t="shared" si="0"/>
        <v>9959.0900000000038</v>
      </c>
    </row>
    <row r="11" spans="1:8" x14ac:dyDescent="0.25">
      <c r="A11" s="3" t="s">
        <v>6</v>
      </c>
      <c r="B11" s="4">
        <v>99645</v>
      </c>
      <c r="C11" s="1"/>
      <c r="D11" s="7">
        <v>0</v>
      </c>
      <c r="E11" s="1"/>
      <c r="F11" s="7">
        <f>D11+'March 2018'!F11</f>
        <v>40574.879999999997</v>
      </c>
      <c r="G11" s="1"/>
      <c r="H11" s="7">
        <f t="shared" si="0"/>
        <v>59070.12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D12+'March 2018'!F12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D13+'March 2018'!F13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350</v>
      </c>
      <c r="E14" s="1"/>
      <c r="F14" s="7">
        <f>D14+'March 2018'!F14</f>
        <v>4510.6000000000004</v>
      </c>
      <c r="G14" s="1"/>
      <c r="H14" s="7">
        <f t="shared" si="0"/>
        <v>2214.1399999999994</v>
      </c>
    </row>
    <row r="15" spans="1:8" x14ac:dyDescent="0.25">
      <c r="A15" s="3" t="s">
        <v>10</v>
      </c>
      <c r="B15" s="4">
        <v>106.33</v>
      </c>
      <c r="C15" s="1"/>
      <c r="D15" s="7">
        <v>11.14</v>
      </c>
      <c r="E15" s="1"/>
      <c r="F15" s="7">
        <f>D15+'March 2018'!F15</f>
        <v>39.11</v>
      </c>
      <c r="G15" s="1"/>
      <c r="H15" s="7">
        <f t="shared" si="0"/>
        <v>67.22</v>
      </c>
    </row>
    <row r="16" spans="1:8" x14ac:dyDescent="0.25">
      <c r="A16" s="3" t="s">
        <v>11</v>
      </c>
      <c r="B16" s="4">
        <v>18494.830000000002</v>
      </c>
      <c r="C16" s="1"/>
      <c r="D16" s="7">
        <v>799.92</v>
      </c>
      <c r="E16" s="1"/>
      <c r="F16" s="7">
        <f>D16+'March 2018'!F16</f>
        <v>5682.16</v>
      </c>
      <c r="G16" s="1"/>
      <c r="H16" s="7">
        <f t="shared" si="0"/>
        <v>12812.670000000002</v>
      </c>
    </row>
    <row r="17" spans="1:8" x14ac:dyDescent="0.25">
      <c r="A17" s="3" t="s">
        <v>12</v>
      </c>
      <c r="B17" s="4">
        <v>1308.1600000000001</v>
      </c>
      <c r="C17" s="1"/>
      <c r="D17" s="7">
        <v>55.84</v>
      </c>
      <c r="E17" s="1"/>
      <c r="F17" s="7">
        <f>D17+'March 2018'!F17</f>
        <v>394.08000000000004</v>
      </c>
      <c r="G17" s="1"/>
      <c r="H17" s="7">
        <f t="shared" si="0"/>
        <v>914.08</v>
      </c>
    </row>
    <row r="18" spans="1:8" x14ac:dyDescent="0.25">
      <c r="A18" s="3" t="s">
        <v>13</v>
      </c>
      <c r="B18" s="4">
        <v>138600</v>
      </c>
      <c r="C18" s="1"/>
      <c r="D18" s="7">
        <v>9750</v>
      </c>
      <c r="E18" s="1"/>
      <c r="F18" s="7">
        <f>D18+'March 2018'!F18</f>
        <v>72250</v>
      </c>
      <c r="G18" s="1"/>
      <c r="H18" s="7">
        <f t="shared" si="0"/>
        <v>66350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138551.22999999998</v>
      </c>
      <c r="F19" s="7">
        <f>D19+'March 2018'!F19</f>
        <v>747.6</v>
      </c>
      <c r="G19" s="1"/>
      <c r="H19" s="7">
        <f t="shared" si="0"/>
        <v>1676.12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D20+'March 2018'!F20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138551.22999999998</v>
      </c>
      <c r="F21" s="7">
        <f>D21+'March 2018'!F21</f>
        <v>995008.02999999991</v>
      </c>
      <c r="G21" s="1"/>
      <c r="H21" s="8">
        <f t="shared" si="0"/>
        <v>1049877.77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90528.28</v>
      </c>
      <c r="E23" s="1"/>
      <c r="F23" s="7">
        <f>D23+'March 2018'!F23</f>
        <v>673181.08000000007</v>
      </c>
      <c r="G23" s="1"/>
      <c r="H23" s="7">
        <f t="shared" ref="H23:H59" si="1">B23-F23</f>
        <v>503445.70999999996</v>
      </c>
    </row>
    <row r="24" spans="1:8" x14ac:dyDescent="0.25">
      <c r="A24" s="3" t="s">
        <v>18</v>
      </c>
      <c r="B24" s="4">
        <v>249444.89</v>
      </c>
      <c r="C24" s="1"/>
      <c r="D24" s="7">
        <v>19192</v>
      </c>
      <c r="E24" s="1"/>
      <c r="F24" s="7">
        <f>D24+'March 2018'!F24</f>
        <v>142714.41999999998</v>
      </c>
      <c r="G24" s="1"/>
      <c r="H24" s="7">
        <f t="shared" si="1"/>
        <v>106730.47000000003</v>
      </c>
    </row>
    <row r="25" spans="1:8" x14ac:dyDescent="0.25">
      <c r="A25" s="3" t="s">
        <v>19</v>
      </c>
      <c r="B25" s="4">
        <v>161667.54999999999</v>
      </c>
      <c r="C25" s="1"/>
      <c r="D25" s="7">
        <v>15861.8</v>
      </c>
      <c r="E25" s="1"/>
      <c r="F25" s="7">
        <f>D25+'March 2018'!F25</f>
        <v>106221.17</v>
      </c>
      <c r="G25" s="1"/>
      <c r="H25" s="7">
        <f t="shared" si="1"/>
        <v>55446.37999999999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D26+'March 2018'!F26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D27+'March 2018'!F27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5696.15</v>
      </c>
      <c r="E28" s="1"/>
      <c r="F28" s="7">
        <f>D28+'March 2018'!F28</f>
        <v>41595.049999999996</v>
      </c>
      <c r="G28" s="1"/>
      <c r="H28" s="7">
        <f t="shared" si="1"/>
        <v>28825.700000000004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D29+'March 2018'!F29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1439.65</v>
      </c>
      <c r="E30" s="1"/>
      <c r="F30" s="7">
        <f>D30+'March 2018'!F30</f>
        <v>10368.4</v>
      </c>
      <c r="G30" s="1"/>
      <c r="H30" s="7">
        <f t="shared" si="1"/>
        <v>7200.4</v>
      </c>
    </row>
    <row r="31" spans="1:8" x14ac:dyDescent="0.25">
      <c r="A31" s="3" t="s">
        <v>25</v>
      </c>
      <c r="B31" s="4">
        <v>7111.35</v>
      </c>
      <c r="C31" s="1"/>
      <c r="D31" s="7">
        <v>456</v>
      </c>
      <c r="E31" s="1"/>
      <c r="F31" s="7">
        <f>D31+'March 2018'!F31</f>
        <v>5181.29</v>
      </c>
      <c r="G31" s="1"/>
      <c r="H31" s="7">
        <f t="shared" si="1"/>
        <v>1930.0600000000004</v>
      </c>
    </row>
    <row r="32" spans="1:8" x14ac:dyDescent="0.25">
      <c r="A32" s="3" t="s">
        <v>26</v>
      </c>
      <c r="B32" s="4">
        <v>13021.71</v>
      </c>
      <c r="C32" s="1"/>
      <c r="D32" s="7">
        <v>962.1</v>
      </c>
      <c r="E32" s="1"/>
      <c r="F32" s="7">
        <f>D32+'March 2018'!F32</f>
        <v>8593.98</v>
      </c>
      <c r="G32" s="1"/>
      <c r="H32" s="7">
        <f t="shared" si="1"/>
        <v>4427.7299999999996</v>
      </c>
    </row>
    <row r="33" spans="1:8" x14ac:dyDescent="0.25">
      <c r="A33" s="3" t="s">
        <v>27</v>
      </c>
      <c r="B33" s="4">
        <v>19083.919999999998</v>
      </c>
      <c r="C33" s="1"/>
      <c r="D33" s="7">
        <v>1559.68</v>
      </c>
      <c r="E33" s="1"/>
      <c r="F33" s="7">
        <f>D33+'March 2018'!F33</f>
        <v>11407.64</v>
      </c>
      <c r="G33" s="1"/>
      <c r="H33" s="7">
        <f t="shared" si="1"/>
        <v>7676.2799999999988</v>
      </c>
    </row>
    <row r="34" spans="1:8" x14ac:dyDescent="0.25">
      <c r="A34" s="3" t="s">
        <v>28</v>
      </c>
      <c r="B34" s="4">
        <v>20156.419999999998</v>
      </c>
      <c r="C34" s="1"/>
      <c r="D34" s="7">
        <v>1459.5</v>
      </c>
      <c r="E34" s="1"/>
      <c r="F34" s="7">
        <f>D34+'March 2018'!F34</f>
        <v>9926.4500000000007</v>
      </c>
      <c r="G34" s="1"/>
      <c r="H34" s="7">
        <f t="shared" si="1"/>
        <v>10229.969999999998</v>
      </c>
    </row>
    <row r="35" spans="1:8" x14ac:dyDescent="0.25">
      <c r="A35" s="3" t="s">
        <v>29</v>
      </c>
      <c r="B35" s="4">
        <v>2711.83</v>
      </c>
      <c r="C35" s="1"/>
      <c r="D35" s="7">
        <v>120.45</v>
      </c>
      <c r="E35" s="1"/>
      <c r="F35" s="7">
        <f>D35+'March 2018'!F35</f>
        <v>955.99</v>
      </c>
      <c r="G35" s="1"/>
      <c r="H35" s="7">
        <f t="shared" si="1"/>
        <v>1755.84</v>
      </c>
    </row>
    <row r="36" spans="1:8" x14ac:dyDescent="0.25">
      <c r="A36" s="3" t="s">
        <v>30</v>
      </c>
      <c r="B36" s="4">
        <v>13847.35</v>
      </c>
      <c r="C36" s="1"/>
      <c r="D36" s="7">
        <v>280.98</v>
      </c>
      <c r="E36" s="1"/>
      <c r="F36" s="7">
        <f>D36+'March 2018'!F36</f>
        <v>4775.0200000000004</v>
      </c>
      <c r="G36" s="1"/>
      <c r="H36" s="7">
        <f t="shared" si="1"/>
        <v>9072.33</v>
      </c>
    </row>
    <row r="37" spans="1:8" x14ac:dyDescent="0.25">
      <c r="A37" s="3" t="s">
        <v>31</v>
      </c>
      <c r="B37" s="4">
        <v>74531.56</v>
      </c>
      <c r="C37" s="1"/>
      <c r="D37" s="7">
        <v>5646.33</v>
      </c>
      <c r="E37" s="1"/>
      <c r="F37" s="7">
        <f>D37+'March 2018'!F37</f>
        <v>39524.310000000005</v>
      </c>
      <c r="G37" s="1"/>
      <c r="H37" s="7">
        <f t="shared" si="1"/>
        <v>35007.249999999993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D38+'March 2018'!F38</f>
        <v>342.08</v>
      </c>
      <c r="G38" s="1"/>
      <c r="H38" s="7">
        <f t="shared" si="1"/>
        <v>16453.599999999999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D39+'March 2018'!F39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68.819999999999993</v>
      </c>
      <c r="E40" s="1"/>
      <c r="F40" s="7">
        <f>D40+'March 2018'!F40</f>
        <v>1174.49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0</v>
      </c>
      <c r="E41" s="1"/>
      <c r="F41" s="7">
        <f>D41+'March 2018'!F41</f>
        <v>3702</v>
      </c>
      <c r="G41" s="1"/>
      <c r="H41" s="7">
        <f t="shared" si="1"/>
        <v>-2962.93</v>
      </c>
    </row>
    <row r="42" spans="1:8" x14ac:dyDescent="0.25">
      <c r="A42" s="3" t="s">
        <v>36</v>
      </c>
      <c r="B42" s="4">
        <v>5424.65</v>
      </c>
      <c r="C42" s="1"/>
      <c r="D42" s="7">
        <v>431.5</v>
      </c>
      <c r="E42" s="1"/>
      <c r="F42" s="7">
        <f>D42+'March 2018'!F42</f>
        <v>2786.75</v>
      </c>
      <c r="G42" s="1"/>
      <c r="H42" s="7">
        <f t="shared" si="1"/>
        <v>2637.8999999999996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D43+'March 2018'!F43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D44+'March 2018'!F44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0</v>
      </c>
      <c r="E45" s="1"/>
      <c r="F45" s="7">
        <f>D45+'March 2018'!F45</f>
        <v>2013.85</v>
      </c>
      <c r="G45" s="1"/>
      <c r="H45" s="7">
        <f t="shared" si="1"/>
        <v>26124.63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143788.76</v>
      </c>
      <c r="E46" s="1"/>
      <c r="F46" s="7">
        <f>D46+'March 2018'!F46</f>
        <v>1064463.9700000002</v>
      </c>
      <c r="G46" s="1"/>
      <c r="H46" s="7">
        <f t="shared" si="1"/>
        <v>812826.82999999984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971.57</v>
      </c>
      <c r="E49" s="1"/>
      <c r="F49" s="7">
        <f>D49+'March 2018'!F49</f>
        <v>9184.15</v>
      </c>
      <c r="G49" s="1"/>
      <c r="H49" s="7">
        <f t="shared" si="1"/>
        <v>4944.51</v>
      </c>
    </row>
    <row r="50" spans="1:8" x14ac:dyDescent="0.25">
      <c r="A50" s="3" t="s">
        <v>42</v>
      </c>
      <c r="B50" s="4">
        <v>58082.2</v>
      </c>
      <c r="C50" s="1"/>
      <c r="D50" s="7">
        <v>4957</v>
      </c>
      <c r="E50" s="1"/>
      <c r="F50" s="7">
        <f>D50+'March 2018'!F50</f>
        <v>34475</v>
      </c>
      <c r="G50" s="1"/>
      <c r="H50" s="7">
        <f t="shared" si="1"/>
        <v>23607.199999999997</v>
      </c>
    </row>
    <row r="51" spans="1:8" x14ac:dyDescent="0.25">
      <c r="A51" s="3" t="s">
        <v>26</v>
      </c>
      <c r="B51" s="4">
        <v>27062.99</v>
      </c>
      <c r="C51" s="1"/>
      <c r="D51" s="7">
        <v>2596.31</v>
      </c>
      <c r="E51" s="1"/>
      <c r="F51" s="7">
        <f>D51+'March 2018'!F51</f>
        <v>19093.000000000004</v>
      </c>
      <c r="G51" s="1"/>
      <c r="H51" s="7">
        <f t="shared" si="1"/>
        <v>7969.989999999998</v>
      </c>
    </row>
    <row r="52" spans="1:8" x14ac:dyDescent="0.25">
      <c r="A52" s="3" t="s">
        <v>43</v>
      </c>
      <c r="B52" s="4">
        <v>2053.61</v>
      </c>
      <c r="C52" s="1"/>
      <c r="D52" s="7">
        <v>0</v>
      </c>
      <c r="E52" s="1"/>
      <c r="F52" s="7">
        <f>D52+'March 2018'!F52</f>
        <v>1083.55</v>
      </c>
      <c r="G52" s="1"/>
      <c r="H52" s="7">
        <f t="shared" si="1"/>
        <v>970.06000000000017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D53+'March 2018'!F53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8524.8799999999992</v>
      </c>
      <c r="E54" s="1"/>
      <c r="F54" s="7">
        <f>D54+'March 2018'!F54</f>
        <v>63835.700000000004</v>
      </c>
      <c r="G54" s="1"/>
      <c r="H54" s="7">
        <f t="shared" si="1"/>
        <v>37491.769999999997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152313.64000000001</v>
      </c>
      <c r="E55" s="1"/>
      <c r="F55" s="7">
        <f>D55+'March 2018'!F55</f>
        <v>1128299.6700000002</v>
      </c>
      <c r="G55" s="1"/>
      <c r="H55" s="7">
        <f t="shared" si="1"/>
        <v>850318.59999999986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449.62</v>
      </c>
      <c r="E57" s="1"/>
      <c r="F57" s="7">
        <f>D57+'March 2018'!F57</f>
        <v>6738.65</v>
      </c>
      <c r="G57" s="1"/>
      <c r="H57" s="7">
        <f t="shared" si="1"/>
        <v>5796.0300000000007</v>
      </c>
    </row>
    <row r="58" spans="1:8" x14ac:dyDescent="0.25">
      <c r="A58" s="3" t="s">
        <v>54</v>
      </c>
      <c r="B58" s="4"/>
      <c r="C58" s="1"/>
      <c r="D58" s="7">
        <v>2789.64</v>
      </c>
      <c r="E58" s="1"/>
      <c r="F58" s="7">
        <f>D58+'March 2018'!F58</f>
        <v>20094.27</v>
      </c>
      <c r="G58" s="1"/>
      <c r="H58" s="7">
        <f t="shared" si="1"/>
        <v>-20094.27</v>
      </c>
    </row>
    <row r="59" spans="1:8" x14ac:dyDescent="0.25">
      <c r="A59" s="3" t="s">
        <v>46</v>
      </c>
      <c r="B59" s="4"/>
      <c r="C59" s="1"/>
      <c r="D59" s="7">
        <f>SUM(D55+D57+D58)</f>
        <v>155552.90000000002</v>
      </c>
      <c r="E59" s="1"/>
      <c r="F59" s="7">
        <f>D59+'March 2018'!F59</f>
        <v>1155132.5900000003</v>
      </c>
      <c r="G59" s="1"/>
      <c r="H59" s="7">
        <f t="shared" si="1"/>
        <v>-1155132.5900000003</v>
      </c>
    </row>
    <row r="60" spans="1:8" x14ac:dyDescent="0.25">
      <c r="A60" s="3"/>
      <c r="B60" s="4"/>
      <c r="C60" s="1"/>
      <c r="D60" s="7">
        <f>D46-D59</f>
        <v>-11764.140000000014</v>
      </c>
      <c r="E60" s="1"/>
      <c r="F60" s="7">
        <f>D60+'March 2018'!F60</f>
        <v>-77291.940000000031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151524.85999999999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34" workbookViewId="0">
      <selection activeCell="F5" sqref="F5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3.570312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43221</v>
      </c>
    </row>
    <row r="2" spans="1:8" x14ac:dyDescent="0.25">
      <c r="A2" s="3" t="s">
        <v>52</v>
      </c>
      <c r="B2" s="4">
        <v>5421.02</v>
      </c>
    </row>
    <row r="3" spans="1:8" x14ac:dyDescent="0.25">
      <c r="A3" s="3" t="s">
        <v>53</v>
      </c>
      <c r="D3" s="7">
        <v>180907.84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75566.42</v>
      </c>
      <c r="E5" s="1"/>
      <c r="F5" s="7">
        <f>D5+'April 2018'!F5</f>
        <v>645408.05000000005</v>
      </c>
      <c r="G5" s="1"/>
      <c r="H5" s="7">
        <f>B5-F5</f>
        <v>528751.53</v>
      </c>
    </row>
    <row r="6" spans="1:8" x14ac:dyDescent="0.25">
      <c r="A6" s="3" t="s">
        <v>2</v>
      </c>
      <c r="B6" s="4">
        <v>480608.88</v>
      </c>
      <c r="C6" s="1"/>
      <c r="D6" s="7">
        <v>29509.01</v>
      </c>
      <c r="E6" s="1"/>
      <c r="F6" s="7">
        <f>D6+'April 2018'!F6</f>
        <v>252237.36000000002</v>
      </c>
      <c r="G6" s="1"/>
      <c r="H6" s="7">
        <f t="shared" ref="H6:H21" si="0">B6-F6</f>
        <v>228371.52</v>
      </c>
    </row>
    <row r="7" spans="1:8" x14ac:dyDescent="0.25">
      <c r="A7" s="3" t="s">
        <v>3</v>
      </c>
      <c r="B7" s="4">
        <v>49460.51</v>
      </c>
      <c r="C7" s="1"/>
      <c r="D7" s="7">
        <v>5683.12</v>
      </c>
      <c r="E7" s="1"/>
      <c r="F7" s="7">
        <f>D7+'April 2018'!F7</f>
        <v>41478.200000000004</v>
      </c>
      <c r="G7" s="1"/>
      <c r="H7" s="7">
        <f t="shared" si="0"/>
        <v>7982.3099999999977</v>
      </c>
    </row>
    <row r="8" spans="1:8" x14ac:dyDescent="0.25">
      <c r="A8" s="3" t="s">
        <v>4</v>
      </c>
      <c r="B8" s="4">
        <v>20260.439999999999</v>
      </c>
      <c r="C8" s="1"/>
      <c r="D8" s="7">
        <v>2271.98</v>
      </c>
      <c r="E8" s="1"/>
      <c r="F8" s="7">
        <f>D8+'April 2018'!F8</f>
        <v>16581.990000000002</v>
      </c>
      <c r="G8" s="1"/>
      <c r="H8" s="7">
        <f t="shared" si="0"/>
        <v>3678.4499999999971</v>
      </c>
    </row>
    <row r="9" spans="1:8" x14ac:dyDescent="0.25">
      <c r="A9" s="3"/>
      <c r="B9" s="4">
        <v>1724489.4</v>
      </c>
      <c r="C9" s="1"/>
      <c r="D9" s="7">
        <f>SUM(D5:D8)</f>
        <v>113030.52999999998</v>
      </c>
      <c r="E9" s="1"/>
      <c r="F9" s="7">
        <f>D9+'April 2018'!F9</f>
        <v>955705.6</v>
      </c>
      <c r="G9" s="1"/>
      <c r="H9" s="7">
        <f t="shared" si="0"/>
        <v>768783.79999999993</v>
      </c>
    </row>
    <row r="10" spans="1:8" x14ac:dyDescent="0.25">
      <c r="A10" s="3" t="s">
        <v>5</v>
      </c>
      <c r="B10" s="4">
        <v>38093.620000000003</v>
      </c>
      <c r="C10" s="1"/>
      <c r="D10" s="7">
        <v>3075.01</v>
      </c>
      <c r="E10" s="1"/>
      <c r="F10" s="7">
        <f>D10+'April 2018'!F10</f>
        <v>31209.54</v>
      </c>
      <c r="G10" s="1"/>
      <c r="H10" s="7">
        <f t="shared" si="0"/>
        <v>6884.0800000000017</v>
      </c>
    </row>
    <row r="11" spans="1:8" x14ac:dyDescent="0.25">
      <c r="A11" s="3" t="s">
        <v>6</v>
      </c>
      <c r="B11" s="4">
        <v>99645</v>
      </c>
      <c r="C11" s="1"/>
      <c r="D11" s="7">
        <v>0</v>
      </c>
      <c r="E11" s="1"/>
      <c r="F11" s="7">
        <f>D11+'April 2018'!F11</f>
        <v>40574.879999999997</v>
      </c>
      <c r="G11" s="1"/>
      <c r="H11" s="7">
        <f t="shared" si="0"/>
        <v>59070.12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D12+'April 2018'!F12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D13+'April 2018'!F13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327.2</v>
      </c>
      <c r="E14" s="1"/>
      <c r="F14" s="7">
        <f>D14+'April 2018'!F14</f>
        <v>4837.8</v>
      </c>
      <c r="G14" s="1"/>
      <c r="H14" s="7">
        <f t="shared" si="0"/>
        <v>1886.9399999999996</v>
      </c>
    </row>
    <row r="15" spans="1:8" x14ac:dyDescent="0.25">
      <c r="A15" s="3" t="s">
        <v>10</v>
      </c>
      <c r="B15" s="4">
        <v>106.33</v>
      </c>
      <c r="C15" s="1"/>
      <c r="D15" s="7">
        <v>0.69</v>
      </c>
      <c r="E15" s="1"/>
      <c r="F15" s="7">
        <f>D15+'April 2018'!F15</f>
        <v>39.799999999999997</v>
      </c>
      <c r="G15" s="1"/>
      <c r="H15" s="7">
        <f t="shared" si="0"/>
        <v>66.53</v>
      </c>
    </row>
    <row r="16" spans="1:8" x14ac:dyDescent="0.25">
      <c r="A16" s="3" t="s">
        <v>11</v>
      </c>
      <c r="B16" s="4">
        <v>18494.830000000002</v>
      </c>
      <c r="C16" s="1"/>
      <c r="D16" s="7">
        <v>1110.03</v>
      </c>
      <c r="E16" s="1"/>
      <c r="F16" s="7">
        <f>D16+'April 2018'!F16</f>
        <v>6792.19</v>
      </c>
      <c r="G16" s="1"/>
      <c r="H16" s="7">
        <f t="shared" si="0"/>
        <v>11702.640000000003</v>
      </c>
    </row>
    <row r="17" spans="1:8" x14ac:dyDescent="0.25">
      <c r="A17" s="3" t="s">
        <v>12</v>
      </c>
      <c r="B17" s="4">
        <v>1308.1600000000001</v>
      </c>
      <c r="C17" s="1"/>
      <c r="D17" s="7">
        <v>2729</v>
      </c>
      <c r="E17" s="1"/>
      <c r="F17" s="7">
        <f>D17+'April 2018'!F17</f>
        <v>3123.08</v>
      </c>
      <c r="G17" s="1"/>
      <c r="H17" s="7">
        <f t="shared" si="0"/>
        <v>-1814.9199999999998</v>
      </c>
    </row>
    <row r="18" spans="1:8" x14ac:dyDescent="0.25">
      <c r="A18" s="3" t="s">
        <v>13</v>
      </c>
      <c r="B18" s="4">
        <v>138600</v>
      </c>
      <c r="C18" s="1"/>
      <c r="D18" s="7">
        <v>10500</v>
      </c>
      <c r="E18" s="1"/>
      <c r="F18" s="7">
        <f>D18+'April 2018'!F18</f>
        <v>82750</v>
      </c>
      <c r="G18" s="1"/>
      <c r="H18" s="7">
        <f t="shared" si="0"/>
        <v>55850</v>
      </c>
    </row>
    <row r="19" spans="1:8" x14ac:dyDescent="0.25">
      <c r="A19" s="3" t="s">
        <v>14</v>
      </c>
      <c r="B19" s="4">
        <v>2423.7199999999998</v>
      </c>
      <c r="C19" s="1"/>
      <c r="D19" s="7">
        <v>429.9</v>
      </c>
      <c r="E19" s="1">
        <f>SUM(D9:D20)</f>
        <v>131202.35999999999</v>
      </c>
      <c r="F19" s="7">
        <f>D19+'April 2018'!F19</f>
        <v>1177.5</v>
      </c>
      <c r="G19" s="1"/>
      <c r="H19" s="7">
        <f t="shared" si="0"/>
        <v>1246.2199999999998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D20+'April 2018'!F20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131202.35999999999</v>
      </c>
      <c r="F21" s="7">
        <f>D21+'April 2018'!F21</f>
        <v>1126210.3899999999</v>
      </c>
      <c r="G21" s="1"/>
      <c r="H21" s="8">
        <f t="shared" si="0"/>
        <v>918675.41000000015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94579.74</v>
      </c>
      <c r="E23" s="1"/>
      <c r="F23" s="7">
        <f>D23+'April 2018'!F23</f>
        <v>767760.82000000007</v>
      </c>
      <c r="G23" s="1"/>
      <c r="H23" s="7">
        <f t="shared" ref="H23:H59" si="1">B23-F23</f>
        <v>408865.97</v>
      </c>
    </row>
    <row r="24" spans="1:8" x14ac:dyDescent="0.25">
      <c r="A24" s="3" t="s">
        <v>18</v>
      </c>
      <c r="B24" s="4">
        <v>249444.89</v>
      </c>
      <c r="C24" s="1"/>
      <c r="D24" s="7">
        <v>20050.91</v>
      </c>
      <c r="E24" s="1"/>
      <c r="F24" s="7">
        <f>D24+'April 2018'!F24</f>
        <v>162765.32999999999</v>
      </c>
      <c r="G24" s="1"/>
      <c r="H24" s="7">
        <f t="shared" si="1"/>
        <v>86679.560000000027</v>
      </c>
    </row>
    <row r="25" spans="1:8" x14ac:dyDescent="0.25">
      <c r="A25" s="3" t="s">
        <v>19</v>
      </c>
      <c r="B25" s="4">
        <v>161667.54999999999</v>
      </c>
      <c r="C25" s="1"/>
      <c r="D25" s="7">
        <v>9456.7000000000007</v>
      </c>
      <c r="E25" s="1"/>
      <c r="F25" s="7">
        <f>D25+'April 2018'!F25</f>
        <v>115677.87</v>
      </c>
      <c r="G25" s="1"/>
      <c r="H25" s="7">
        <f t="shared" si="1"/>
        <v>45989.679999999993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D26+'April 2018'!F26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D27+'April 2018'!F27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5696.23</v>
      </c>
      <c r="E28" s="1"/>
      <c r="F28" s="7">
        <f>D28+'April 2018'!F28</f>
        <v>47291.28</v>
      </c>
      <c r="G28" s="1"/>
      <c r="H28" s="7">
        <f t="shared" si="1"/>
        <v>23129.47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D29+'April 2018'!F29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1050.54</v>
      </c>
      <c r="E30" s="1"/>
      <c r="F30" s="7">
        <f>D30+'April 2018'!F30</f>
        <v>11418.939999999999</v>
      </c>
      <c r="G30" s="1"/>
      <c r="H30" s="7">
        <f t="shared" si="1"/>
        <v>6149.8600000000006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>D31+'April 2018'!F31</f>
        <v>5181.29</v>
      </c>
      <c r="G31" s="1"/>
      <c r="H31" s="7">
        <f t="shared" si="1"/>
        <v>1930.0600000000004</v>
      </c>
    </row>
    <row r="32" spans="1:8" x14ac:dyDescent="0.25">
      <c r="A32" s="3" t="s">
        <v>26</v>
      </c>
      <c r="B32" s="4">
        <v>13021.71</v>
      </c>
      <c r="C32" s="1"/>
      <c r="D32" s="7">
        <v>2249.77</v>
      </c>
      <c r="E32" s="1"/>
      <c r="F32" s="7">
        <f>D32+'April 2018'!F32</f>
        <v>10843.75</v>
      </c>
      <c r="G32" s="1"/>
      <c r="H32" s="7">
        <f t="shared" si="1"/>
        <v>2177.9599999999991</v>
      </c>
    </row>
    <row r="33" spans="1:8" x14ac:dyDescent="0.25">
      <c r="A33" s="3" t="s">
        <v>27</v>
      </c>
      <c r="B33" s="4">
        <v>19083.919999999998</v>
      </c>
      <c r="C33" s="1"/>
      <c r="D33" s="7">
        <v>1551.43</v>
      </c>
      <c r="E33" s="1"/>
      <c r="F33" s="7">
        <f>D33+'April 2018'!F33</f>
        <v>12959.07</v>
      </c>
      <c r="G33" s="1"/>
      <c r="H33" s="7">
        <f t="shared" si="1"/>
        <v>6124.8499999999985</v>
      </c>
    </row>
    <row r="34" spans="1:8" x14ac:dyDescent="0.25">
      <c r="A34" s="3" t="s">
        <v>28</v>
      </c>
      <c r="B34" s="4">
        <v>20156.419999999998</v>
      </c>
      <c r="C34" s="1"/>
      <c r="D34" s="7">
        <v>776.3</v>
      </c>
      <c r="E34" s="1"/>
      <c r="F34" s="7">
        <f>D34+'April 2018'!F34</f>
        <v>10702.75</v>
      </c>
      <c r="G34" s="1"/>
      <c r="H34" s="7">
        <f t="shared" si="1"/>
        <v>9453.6699999999983</v>
      </c>
    </row>
    <row r="35" spans="1:8" x14ac:dyDescent="0.25">
      <c r="A35" s="3" t="s">
        <v>29</v>
      </c>
      <c r="B35" s="4">
        <v>2711.83</v>
      </c>
      <c r="C35" s="1"/>
      <c r="D35" s="7">
        <v>40.86</v>
      </c>
      <c r="E35" s="1"/>
      <c r="F35" s="7">
        <f>D35+'April 2018'!F35</f>
        <v>996.85</v>
      </c>
      <c r="G35" s="1"/>
      <c r="H35" s="7">
        <f t="shared" si="1"/>
        <v>1714.98</v>
      </c>
    </row>
    <row r="36" spans="1:8" x14ac:dyDescent="0.25">
      <c r="A36" s="3" t="s">
        <v>30</v>
      </c>
      <c r="B36" s="4">
        <v>13847.35</v>
      </c>
      <c r="C36" s="1"/>
      <c r="D36" s="7">
        <v>737.87</v>
      </c>
      <c r="E36" s="1"/>
      <c r="F36" s="7">
        <f>D36+'April 2018'!F36</f>
        <v>5512.89</v>
      </c>
      <c r="G36" s="1"/>
      <c r="H36" s="7">
        <f t="shared" si="1"/>
        <v>8334.4599999999991</v>
      </c>
    </row>
    <row r="37" spans="1:8" x14ac:dyDescent="0.25">
      <c r="A37" s="3" t="s">
        <v>31</v>
      </c>
      <c r="B37" s="4">
        <v>74531.56</v>
      </c>
      <c r="C37" s="1"/>
      <c r="D37" s="7">
        <v>11292.66</v>
      </c>
      <c r="E37" s="1"/>
      <c r="F37" s="7">
        <f>D37+'April 2018'!F37</f>
        <v>50816.97</v>
      </c>
      <c r="G37" s="1"/>
      <c r="H37" s="7">
        <f t="shared" si="1"/>
        <v>23714.589999999997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D38+'April 2018'!F38</f>
        <v>427.59999999999997</v>
      </c>
      <c r="G38" s="1"/>
      <c r="H38" s="7">
        <f t="shared" si="1"/>
        <v>16368.08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D39+'April 2018'!F39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0</v>
      </c>
      <c r="E40" s="1"/>
      <c r="F40" s="7">
        <f>D40+'April 2018'!F40</f>
        <v>1174.49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71</v>
      </c>
      <c r="E41" s="1"/>
      <c r="F41" s="7">
        <f>D41+'April 2018'!F41</f>
        <v>3773</v>
      </c>
      <c r="G41" s="1"/>
      <c r="H41" s="7">
        <f t="shared" si="1"/>
        <v>-3033.93</v>
      </c>
    </row>
    <row r="42" spans="1:8" x14ac:dyDescent="0.25">
      <c r="A42" s="3" t="s">
        <v>36</v>
      </c>
      <c r="B42" s="4">
        <v>5424.65</v>
      </c>
      <c r="C42" s="1"/>
      <c r="D42" s="7">
        <v>136</v>
      </c>
      <c r="E42" s="1"/>
      <c r="F42" s="7">
        <f>D42+'April 2018'!F42</f>
        <v>2922.75</v>
      </c>
      <c r="G42" s="1"/>
      <c r="H42" s="7">
        <f t="shared" si="1"/>
        <v>2501.8999999999996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D43+'April 2018'!F43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D44+'April 2018'!F44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230.22</v>
      </c>
      <c r="E45" s="1"/>
      <c r="F45" s="7">
        <f>D45+'April 2018'!F45</f>
        <v>2244.0699999999997</v>
      </c>
      <c r="G45" s="1"/>
      <c r="H45" s="7">
        <f t="shared" si="1"/>
        <v>25894.41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148005.74999999994</v>
      </c>
      <c r="E46" s="1"/>
      <c r="F46" s="7">
        <f>D46+'April 2018'!F46</f>
        <v>1212469.7200000002</v>
      </c>
      <c r="G46" s="1"/>
      <c r="H46" s="7">
        <f t="shared" si="1"/>
        <v>664821.07999999984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869.62</v>
      </c>
      <c r="E49" s="1"/>
      <c r="F49" s="7">
        <f>D49+'April 2018'!F49</f>
        <v>10053.77</v>
      </c>
      <c r="G49" s="1"/>
      <c r="H49" s="7">
        <f t="shared" si="1"/>
        <v>4074.8899999999994</v>
      </c>
    </row>
    <row r="50" spans="1:8" x14ac:dyDescent="0.25">
      <c r="A50" s="3" t="s">
        <v>42</v>
      </c>
      <c r="B50" s="4">
        <v>58082.2</v>
      </c>
      <c r="C50" s="1"/>
      <c r="D50" s="7">
        <v>4957</v>
      </c>
      <c r="E50" s="1"/>
      <c r="F50" s="7">
        <f>D50+'April 2018'!F50</f>
        <v>39432</v>
      </c>
      <c r="G50" s="1"/>
      <c r="H50" s="7">
        <f t="shared" si="1"/>
        <v>18650.199999999997</v>
      </c>
    </row>
    <row r="51" spans="1:8" x14ac:dyDescent="0.25">
      <c r="A51" s="3" t="s">
        <v>26</v>
      </c>
      <c r="B51" s="4">
        <v>27062.99</v>
      </c>
      <c r="C51" s="1"/>
      <c r="D51" s="7">
        <v>2859.6</v>
      </c>
      <c r="E51" s="1"/>
      <c r="F51" s="7">
        <f>D51+'April 2018'!F51</f>
        <v>21952.600000000002</v>
      </c>
      <c r="G51" s="1"/>
      <c r="H51" s="7">
        <f t="shared" si="1"/>
        <v>5110.3899999999994</v>
      </c>
    </row>
    <row r="52" spans="1:8" x14ac:dyDescent="0.25">
      <c r="A52" s="3" t="s">
        <v>43</v>
      </c>
      <c r="B52" s="4">
        <v>2053.61</v>
      </c>
      <c r="C52" s="1"/>
      <c r="D52" s="7">
        <v>370.9</v>
      </c>
      <c r="E52" s="1"/>
      <c r="F52" s="7">
        <f>D52+'April 2018'!F52</f>
        <v>1454.4499999999998</v>
      </c>
      <c r="G52" s="1"/>
      <c r="H52" s="7">
        <f t="shared" si="1"/>
        <v>599.16000000000031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D53+'April 2018'!F53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9057.119999999999</v>
      </c>
      <c r="E54" s="1"/>
      <c r="F54" s="7">
        <f>D54+'April 2018'!F54</f>
        <v>72892.820000000007</v>
      </c>
      <c r="G54" s="1"/>
      <c r="H54" s="7">
        <f t="shared" si="1"/>
        <v>28434.649999999994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157062.86999999994</v>
      </c>
      <c r="E55" s="1"/>
      <c r="F55" s="7">
        <f>D55+'April 2018'!F55</f>
        <v>1285362.54</v>
      </c>
      <c r="G55" s="1"/>
      <c r="H55" s="7">
        <f t="shared" si="1"/>
        <v>693255.73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1939.56</v>
      </c>
      <c r="E57" s="1"/>
      <c r="F57" s="7">
        <f>D57+'April 2018'!F57</f>
        <v>8678.2099999999991</v>
      </c>
      <c r="G57" s="1"/>
      <c r="H57" s="7">
        <f t="shared" si="1"/>
        <v>3856.4700000000012</v>
      </c>
    </row>
    <row r="58" spans="1:8" x14ac:dyDescent="0.25">
      <c r="A58" s="3" t="s">
        <v>54</v>
      </c>
      <c r="B58" s="4"/>
      <c r="C58" s="1"/>
      <c r="D58" s="7">
        <v>0</v>
      </c>
      <c r="E58" s="1"/>
      <c r="F58" s="7">
        <f>D58+'April 2018'!F58</f>
        <v>20094.27</v>
      </c>
      <c r="G58" s="1"/>
      <c r="H58" s="7">
        <f t="shared" si="1"/>
        <v>-20094.27</v>
      </c>
    </row>
    <row r="59" spans="1:8" x14ac:dyDescent="0.25">
      <c r="A59" s="3" t="s">
        <v>46</v>
      </c>
      <c r="B59" s="4"/>
      <c r="C59" s="1"/>
      <c r="D59" s="7">
        <f>SUM(D55+D57+D58)</f>
        <v>159002.42999999993</v>
      </c>
      <c r="E59" s="1"/>
      <c r="F59" s="7">
        <f>D59+'April 2018'!F59</f>
        <v>1314135.0200000003</v>
      </c>
      <c r="G59" s="1"/>
      <c r="H59" s="7">
        <f t="shared" si="1"/>
        <v>-1314135.0200000003</v>
      </c>
    </row>
    <row r="60" spans="1:8" x14ac:dyDescent="0.25">
      <c r="A60" s="3"/>
      <c r="B60" s="4"/>
      <c r="C60" s="1"/>
      <c r="D60" s="7">
        <f>D46-D59</f>
        <v>-10996.679999999993</v>
      </c>
      <c r="E60" s="1"/>
      <c r="F60" s="7">
        <f>D60+'April 2018'!F60</f>
        <v>-88288.620000000024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153107.77000000002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22" workbookViewId="0">
      <selection activeCell="L13" sqref="L13"/>
    </sheetView>
  </sheetViews>
  <sheetFormatPr defaultRowHeight="15" x14ac:dyDescent="0.25"/>
  <cols>
    <col min="1" max="1" width="26.85546875" bestFit="1" customWidth="1"/>
    <col min="2" max="2" width="12.5703125" style="3" customWidth="1"/>
    <col min="3" max="3" width="2.5703125" customWidth="1"/>
    <col min="4" max="4" width="14.28515625" style="6" bestFit="1" customWidth="1"/>
    <col min="5" max="5" width="2.42578125" customWidth="1"/>
    <col min="6" max="6" width="13.5703125" style="6" bestFit="1" customWidth="1"/>
    <col min="7" max="7" width="3.140625" customWidth="1"/>
    <col min="8" max="8" width="14.85546875" style="6" bestFit="1" customWidth="1"/>
  </cols>
  <sheetData>
    <row r="1" spans="1:8" x14ac:dyDescent="0.25">
      <c r="A1" s="2" t="s">
        <v>51</v>
      </c>
      <c r="B1" s="2">
        <v>43252</v>
      </c>
    </row>
    <row r="2" spans="1:8" x14ac:dyDescent="0.25">
      <c r="A2" s="3" t="s">
        <v>52</v>
      </c>
      <c r="B2" s="4">
        <v>5425.74</v>
      </c>
    </row>
    <row r="3" spans="1:8" x14ac:dyDescent="0.25">
      <c r="A3" s="3" t="s">
        <v>53</v>
      </c>
      <c r="D3" s="7">
        <v>146477.17000000001</v>
      </c>
    </row>
    <row r="4" spans="1:8" x14ac:dyDescent="0.25">
      <c r="A4" s="3" t="s">
        <v>0</v>
      </c>
      <c r="B4" s="3" t="s">
        <v>48</v>
      </c>
      <c r="D4" s="6" t="str">
        <f>'[1]Oct 2016'!D6</f>
        <v>Current Month</v>
      </c>
      <c r="F4" s="6" t="str">
        <f>'[1]Oct 2016'!F6</f>
        <v>Year to Date</v>
      </c>
      <c r="H4" s="6" t="str">
        <f>'[1]Oct 2016'!H6</f>
        <v>Budget Balance</v>
      </c>
    </row>
    <row r="5" spans="1:8" x14ac:dyDescent="0.25">
      <c r="A5" s="3" t="s">
        <v>1</v>
      </c>
      <c r="B5" s="4">
        <v>1174159.58</v>
      </c>
      <c r="C5" s="1"/>
      <c r="D5" s="7">
        <v>78650.850000000006</v>
      </c>
      <c r="E5" s="1"/>
      <c r="F5" s="7">
        <f>D5+'May 2018'!F5</f>
        <v>724058.9</v>
      </c>
      <c r="G5" s="1"/>
      <c r="H5" s="7">
        <f>B5-F5</f>
        <v>450100.68000000005</v>
      </c>
    </row>
    <row r="6" spans="1:8" x14ac:dyDescent="0.25">
      <c r="A6" s="3" t="s">
        <v>2</v>
      </c>
      <c r="B6" s="4">
        <v>480608.88</v>
      </c>
      <c r="C6" s="1"/>
      <c r="D6" s="7">
        <v>30815.84</v>
      </c>
      <c r="E6" s="1"/>
      <c r="F6" s="7">
        <f>D6+'May 2018'!F6</f>
        <v>283053.2</v>
      </c>
      <c r="G6" s="1"/>
      <c r="H6" s="7">
        <f t="shared" ref="H6:H21" si="0">B6-F6</f>
        <v>197555.68</v>
      </c>
    </row>
    <row r="7" spans="1:8" x14ac:dyDescent="0.25">
      <c r="A7" s="3" t="s">
        <v>3</v>
      </c>
      <c r="B7" s="4">
        <v>49460.51</v>
      </c>
      <c r="C7" s="1"/>
      <c r="D7" s="7">
        <v>5975.24</v>
      </c>
      <c r="E7" s="1"/>
      <c r="F7" s="7">
        <f>D7+'May 2018'!F7</f>
        <v>47453.440000000002</v>
      </c>
      <c r="G7" s="1"/>
      <c r="H7" s="7">
        <f t="shared" si="0"/>
        <v>2007.0699999999997</v>
      </c>
    </row>
    <row r="8" spans="1:8" x14ac:dyDescent="0.25">
      <c r="A8" s="3" t="s">
        <v>4</v>
      </c>
      <c r="B8" s="4">
        <v>20260.439999999999</v>
      </c>
      <c r="C8" s="1"/>
      <c r="D8" s="7">
        <v>2388.7600000000002</v>
      </c>
      <c r="E8" s="1"/>
      <c r="F8" s="7">
        <f>D8+'May 2018'!F8</f>
        <v>18970.75</v>
      </c>
      <c r="G8" s="1"/>
      <c r="H8" s="7">
        <f t="shared" si="0"/>
        <v>1289.6899999999987</v>
      </c>
    </row>
    <row r="9" spans="1:8" x14ac:dyDescent="0.25">
      <c r="A9" s="3"/>
      <c r="B9" s="4">
        <v>1724489.4</v>
      </c>
      <c r="C9" s="1"/>
      <c r="D9" s="7">
        <f>SUM(D5:D8)</f>
        <v>117830.69</v>
      </c>
      <c r="E9" s="1"/>
      <c r="F9" s="7">
        <f>D9+'May 2018'!F9</f>
        <v>1073536.29</v>
      </c>
      <c r="G9" s="1"/>
      <c r="H9" s="7">
        <f t="shared" si="0"/>
        <v>650953.10999999987</v>
      </c>
    </row>
    <row r="10" spans="1:8" x14ac:dyDescent="0.25">
      <c r="A10" s="3" t="s">
        <v>5</v>
      </c>
      <c r="B10" s="4">
        <v>38093.620000000003</v>
      </c>
      <c r="C10" s="1"/>
      <c r="D10" s="7">
        <v>3001.27</v>
      </c>
      <c r="E10" s="1"/>
      <c r="F10" s="7">
        <f>D10+'May 2018'!F10</f>
        <v>34210.81</v>
      </c>
      <c r="G10" s="1"/>
      <c r="H10" s="7">
        <f t="shared" si="0"/>
        <v>3882.8100000000049</v>
      </c>
    </row>
    <row r="11" spans="1:8" x14ac:dyDescent="0.25">
      <c r="A11" s="3" t="s">
        <v>6</v>
      </c>
      <c r="B11" s="4">
        <v>99645</v>
      </c>
      <c r="C11" s="1"/>
      <c r="D11" s="7">
        <v>0</v>
      </c>
      <c r="E11" s="1"/>
      <c r="F11" s="7">
        <f>D11+'May 2018'!F11</f>
        <v>40574.879999999997</v>
      </c>
      <c r="G11" s="1"/>
      <c r="H11" s="7">
        <f t="shared" si="0"/>
        <v>59070.12</v>
      </c>
    </row>
    <row r="12" spans="1:8" x14ac:dyDescent="0.25">
      <c r="A12" s="3" t="s">
        <v>7</v>
      </c>
      <c r="B12" s="4">
        <v>15000</v>
      </c>
      <c r="C12" s="1"/>
      <c r="D12" s="7">
        <v>0</v>
      </c>
      <c r="E12" s="1"/>
      <c r="F12" s="7">
        <f>D12+'May 2018'!F12</f>
        <v>0</v>
      </c>
      <c r="G12" s="1"/>
      <c r="H12" s="7">
        <f t="shared" si="0"/>
        <v>15000</v>
      </c>
    </row>
    <row r="13" spans="1:8" x14ac:dyDescent="0.25">
      <c r="A13" s="3" t="s">
        <v>8</v>
      </c>
      <c r="B13" s="4" t="s">
        <v>49</v>
      </c>
      <c r="C13" s="1"/>
      <c r="D13" s="7">
        <v>0</v>
      </c>
      <c r="E13" s="1"/>
      <c r="F13" s="7">
        <f>D13+'May 2018'!F13</f>
        <v>0</v>
      </c>
      <c r="G13" s="1"/>
      <c r="H13" s="7">
        <v>0</v>
      </c>
    </row>
    <row r="14" spans="1:8" x14ac:dyDescent="0.25">
      <c r="A14" s="3" t="s">
        <v>9</v>
      </c>
      <c r="B14" s="4">
        <v>6724.74</v>
      </c>
      <c r="C14" s="1"/>
      <c r="D14" s="7">
        <v>50</v>
      </c>
      <c r="E14" s="1"/>
      <c r="F14" s="7">
        <f>D14+'May 2018'!F14</f>
        <v>4887.8</v>
      </c>
      <c r="G14" s="1"/>
      <c r="H14" s="7">
        <f t="shared" si="0"/>
        <v>1836.9399999999996</v>
      </c>
    </row>
    <row r="15" spans="1:8" x14ac:dyDescent="0.25">
      <c r="A15" s="3" t="s">
        <v>10</v>
      </c>
      <c r="B15" s="4">
        <v>106.33</v>
      </c>
      <c r="C15" s="1"/>
      <c r="D15" s="7">
        <v>10</v>
      </c>
      <c r="E15" s="1"/>
      <c r="F15" s="7">
        <f>D15+'May 2018'!F15</f>
        <v>49.8</v>
      </c>
      <c r="G15" s="1"/>
      <c r="H15" s="7">
        <f t="shared" si="0"/>
        <v>56.53</v>
      </c>
    </row>
    <row r="16" spans="1:8" x14ac:dyDescent="0.25">
      <c r="A16" s="3" t="s">
        <v>11</v>
      </c>
      <c r="B16" s="4">
        <v>18494.830000000002</v>
      </c>
      <c r="C16" s="1"/>
      <c r="D16" s="7">
        <v>482.56</v>
      </c>
      <c r="E16" s="1"/>
      <c r="F16" s="7">
        <f>D16+'May 2018'!F16</f>
        <v>7274.75</v>
      </c>
      <c r="G16" s="1"/>
      <c r="H16" s="7">
        <f t="shared" si="0"/>
        <v>11220.080000000002</v>
      </c>
    </row>
    <row r="17" spans="1:8" x14ac:dyDescent="0.25">
      <c r="A17" s="3" t="s">
        <v>12</v>
      </c>
      <c r="B17" s="4">
        <v>1308.1600000000001</v>
      </c>
      <c r="C17" s="1"/>
      <c r="D17" s="7">
        <v>0</v>
      </c>
      <c r="E17" s="1"/>
      <c r="F17" s="7">
        <f>D17+'May 2018'!F17</f>
        <v>3123.08</v>
      </c>
      <c r="G17" s="1"/>
      <c r="H17" s="7">
        <f t="shared" si="0"/>
        <v>-1814.9199999999998</v>
      </c>
    </row>
    <row r="18" spans="1:8" x14ac:dyDescent="0.25">
      <c r="A18" s="3" t="s">
        <v>13</v>
      </c>
      <c r="B18" s="4">
        <v>138600</v>
      </c>
      <c r="C18" s="1"/>
      <c r="D18" s="7">
        <v>11456.75</v>
      </c>
      <c r="E18" s="1"/>
      <c r="F18" s="7">
        <f>D18+'May 2018'!F18</f>
        <v>94206.75</v>
      </c>
      <c r="G18" s="1"/>
      <c r="H18" s="7">
        <f t="shared" si="0"/>
        <v>44393.25</v>
      </c>
    </row>
    <row r="19" spans="1:8" x14ac:dyDescent="0.25">
      <c r="A19" s="3" t="s">
        <v>14</v>
      </c>
      <c r="B19" s="4">
        <v>2423.7199999999998</v>
      </c>
      <c r="C19" s="1"/>
      <c r="D19" s="7">
        <v>0</v>
      </c>
      <c r="E19" s="1">
        <f>SUM(D9:D20)</f>
        <v>132831.27000000002</v>
      </c>
      <c r="F19" s="7">
        <f>D19+'May 2018'!F19</f>
        <v>1177.5</v>
      </c>
      <c r="G19" s="1"/>
      <c r="H19" s="7">
        <f t="shared" si="0"/>
        <v>1246.2199999999998</v>
      </c>
    </row>
    <row r="20" spans="1:8" x14ac:dyDescent="0.25">
      <c r="A20" s="3" t="s">
        <v>15</v>
      </c>
      <c r="B20" s="4" t="s">
        <v>49</v>
      </c>
      <c r="C20" s="1"/>
      <c r="D20" s="7">
        <v>0</v>
      </c>
      <c r="E20" s="1"/>
      <c r="F20" s="7">
        <f>D20+'May 2018'!F20</f>
        <v>0</v>
      </c>
      <c r="G20" s="1"/>
      <c r="H20" s="7">
        <v>0</v>
      </c>
    </row>
    <row r="21" spans="1:8" x14ac:dyDescent="0.25">
      <c r="A21" s="3" t="s">
        <v>16</v>
      </c>
      <c r="B21" s="5">
        <v>2044885.8</v>
      </c>
      <c r="D21" s="7">
        <f>SUM(D9:D19)</f>
        <v>132831.27000000002</v>
      </c>
      <c r="F21" s="7">
        <f>D21+'May 2018'!F21</f>
        <v>1259041.6599999999</v>
      </c>
      <c r="G21" s="1"/>
      <c r="H21" s="8">
        <f t="shared" si="0"/>
        <v>785844.14000000013</v>
      </c>
    </row>
    <row r="22" spans="1:8" x14ac:dyDescent="0.25">
      <c r="A22" s="3" t="s">
        <v>50</v>
      </c>
      <c r="D22" s="7"/>
      <c r="F22" s="7"/>
      <c r="G22" s="1"/>
      <c r="H22" s="7"/>
    </row>
    <row r="23" spans="1:8" x14ac:dyDescent="0.25">
      <c r="A23" s="3" t="s">
        <v>17</v>
      </c>
      <c r="B23" s="4">
        <v>1176626.79</v>
      </c>
      <c r="C23" s="1"/>
      <c r="D23" s="7">
        <v>94579.74</v>
      </c>
      <c r="E23" s="1"/>
      <c r="F23" s="7">
        <f>D23+'May 2018'!F23</f>
        <v>862340.56</v>
      </c>
      <c r="G23" s="1"/>
      <c r="H23" s="7">
        <f t="shared" ref="H23:H59" si="1">B23-F23</f>
        <v>314286.23</v>
      </c>
    </row>
    <row r="24" spans="1:8" x14ac:dyDescent="0.25">
      <c r="A24" s="3" t="s">
        <v>18</v>
      </c>
      <c r="B24" s="4">
        <v>249444.89</v>
      </c>
      <c r="C24" s="1"/>
      <c r="D24" s="7">
        <v>20050.91</v>
      </c>
      <c r="E24" s="1"/>
      <c r="F24" s="7">
        <f>D24+'May 2018'!F24</f>
        <v>182816.24</v>
      </c>
      <c r="G24" s="1"/>
      <c r="H24" s="7">
        <f t="shared" si="1"/>
        <v>66628.650000000023</v>
      </c>
    </row>
    <row r="25" spans="1:8" x14ac:dyDescent="0.25">
      <c r="A25" s="3" t="s">
        <v>19</v>
      </c>
      <c r="B25" s="4">
        <v>161667.54999999999</v>
      </c>
      <c r="C25" s="1"/>
      <c r="D25" s="7">
        <v>9456.7000000000007</v>
      </c>
      <c r="E25" s="1"/>
      <c r="F25" s="7">
        <f>D25+'May 2018'!F25</f>
        <v>125134.56999999999</v>
      </c>
      <c r="G25" s="1"/>
      <c r="H25" s="7">
        <f t="shared" si="1"/>
        <v>36532.979999999996</v>
      </c>
    </row>
    <row r="26" spans="1:8" x14ac:dyDescent="0.25">
      <c r="A26" s="3" t="s">
        <v>20</v>
      </c>
      <c r="B26" s="4" t="s">
        <v>49</v>
      </c>
      <c r="C26" s="1"/>
      <c r="D26" s="7">
        <v>0</v>
      </c>
      <c r="E26" s="1"/>
      <c r="F26" s="7">
        <f>D26+'May 2018'!F26</f>
        <v>0</v>
      </c>
      <c r="G26" s="1"/>
      <c r="H26" s="7">
        <v>0</v>
      </c>
    </row>
    <row r="27" spans="1:8" x14ac:dyDescent="0.25">
      <c r="A27" s="3" t="s">
        <v>21</v>
      </c>
      <c r="B27" s="4" t="s">
        <v>49</v>
      </c>
      <c r="C27" s="1"/>
      <c r="D27" s="7">
        <v>0</v>
      </c>
      <c r="E27" s="1"/>
      <c r="F27" s="7">
        <f>D27+'May 2018'!F27</f>
        <v>0</v>
      </c>
      <c r="G27" s="1"/>
      <c r="H27" s="7">
        <v>0</v>
      </c>
    </row>
    <row r="28" spans="1:8" x14ac:dyDescent="0.25">
      <c r="A28" s="3" t="s">
        <v>22</v>
      </c>
      <c r="B28" s="4">
        <v>70420.75</v>
      </c>
      <c r="C28" s="1"/>
      <c r="D28" s="7">
        <v>5696.23</v>
      </c>
      <c r="E28" s="1"/>
      <c r="F28" s="7">
        <f>D28+'May 2018'!F28</f>
        <v>52987.509999999995</v>
      </c>
      <c r="G28" s="1"/>
      <c r="H28" s="7">
        <f t="shared" si="1"/>
        <v>17433.240000000005</v>
      </c>
    </row>
    <row r="29" spans="1:8" x14ac:dyDescent="0.25">
      <c r="A29" s="3" t="s">
        <v>23</v>
      </c>
      <c r="B29" s="4" t="s">
        <v>49</v>
      </c>
      <c r="C29" s="1"/>
      <c r="D29" s="7">
        <v>0</v>
      </c>
      <c r="E29" s="1"/>
      <c r="F29" s="7">
        <f>D29+'May 2018'!F29</f>
        <v>0</v>
      </c>
      <c r="G29" s="1"/>
      <c r="H29" s="7">
        <v>0</v>
      </c>
    </row>
    <row r="30" spans="1:8" x14ac:dyDescent="0.25">
      <c r="A30" s="3" t="s">
        <v>24</v>
      </c>
      <c r="B30" s="4">
        <v>17568.8</v>
      </c>
      <c r="C30" s="1"/>
      <c r="D30" s="7">
        <v>1050.54</v>
      </c>
      <c r="E30" s="1"/>
      <c r="F30" s="7">
        <f>D30+'May 2018'!F30</f>
        <v>12469.48</v>
      </c>
      <c r="G30" s="1"/>
      <c r="H30" s="7">
        <f t="shared" si="1"/>
        <v>5099.32</v>
      </c>
    </row>
    <row r="31" spans="1:8" x14ac:dyDescent="0.25">
      <c r="A31" s="3" t="s">
        <v>25</v>
      </c>
      <c r="B31" s="4">
        <v>7111.35</v>
      </c>
      <c r="C31" s="1"/>
      <c r="D31" s="7">
        <v>0</v>
      </c>
      <c r="E31" s="1"/>
      <c r="F31" s="7">
        <f>D31+'May 2018'!F31</f>
        <v>5181.29</v>
      </c>
      <c r="G31" s="1"/>
      <c r="H31" s="7">
        <f t="shared" si="1"/>
        <v>1930.0600000000004</v>
      </c>
    </row>
    <row r="32" spans="1:8" x14ac:dyDescent="0.25">
      <c r="A32" s="3" t="s">
        <v>26</v>
      </c>
      <c r="B32" s="4">
        <v>13021.71</v>
      </c>
      <c r="C32" s="1"/>
      <c r="D32" s="7">
        <v>2249.77</v>
      </c>
      <c r="E32" s="1"/>
      <c r="F32" s="7">
        <f>D32+'May 2018'!F32</f>
        <v>13093.52</v>
      </c>
      <c r="G32" s="1"/>
      <c r="H32" s="7">
        <f t="shared" si="1"/>
        <v>-71.81000000000131</v>
      </c>
    </row>
    <row r="33" spans="1:8" x14ac:dyDescent="0.25">
      <c r="A33" s="3" t="s">
        <v>27</v>
      </c>
      <c r="B33" s="4">
        <v>19083.919999999998</v>
      </c>
      <c r="C33" s="1"/>
      <c r="D33" s="7">
        <v>1551.43</v>
      </c>
      <c r="E33" s="1"/>
      <c r="F33" s="7">
        <f>D33+'May 2018'!F33</f>
        <v>14510.5</v>
      </c>
      <c r="G33" s="1"/>
      <c r="H33" s="7">
        <f t="shared" si="1"/>
        <v>4573.4199999999983</v>
      </c>
    </row>
    <row r="34" spans="1:8" x14ac:dyDescent="0.25">
      <c r="A34" s="3" t="s">
        <v>28</v>
      </c>
      <c r="B34" s="4">
        <v>20156.419999999998</v>
      </c>
      <c r="C34" s="1"/>
      <c r="D34" s="7">
        <v>776.3</v>
      </c>
      <c r="E34" s="1"/>
      <c r="F34" s="7">
        <f>D34+'May 2018'!F34</f>
        <v>11479.05</v>
      </c>
      <c r="G34" s="1"/>
      <c r="H34" s="7">
        <f t="shared" si="1"/>
        <v>8677.369999999999</v>
      </c>
    </row>
    <row r="35" spans="1:8" x14ac:dyDescent="0.25">
      <c r="A35" s="3" t="s">
        <v>29</v>
      </c>
      <c r="B35" s="4">
        <v>2711.83</v>
      </c>
      <c r="C35" s="1"/>
      <c r="D35" s="7">
        <v>40.86</v>
      </c>
      <c r="E35" s="1"/>
      <c r="F35" s="7">
        <f>D35+'May 2018'!F35</f>
        <v>1037.71</v>
      </c>
      <c r="G35" s="1"/>
      <c r="H35" s="7">
        <f t="shared" si="1"/>
        <v>1674.12</v>
      </c>
    </row>
    <row r="36" spans="1:8" x14ac:dyDescent="0.25">
      <c r="A36" s="3" t="s">
        <v>30</v>
      </c>
      <c r="B36" s="4">
        <v>13847.35</v>
      </c>
      <c r="C36" s="1"/>
      <c r="D36" s="7">
        <v>737.87</v>
      </c>
      <c r="E36" s="1"/>
      <c r="F36" s="7">
        <f>D36+'May 2018'!F36</f>
        <v>6250.76</v>
      </c>
      <c r="G36" s="1"/>
      <c r="H36" s="7">
        <f t="shared" si="1"/>
        <v>7596.59</v>
      </c>
    </row>
    <row r="37" spans="1:8" x14ac:dyDescent="0.25">
      <c r="A37" s="3" t="s">
        <v>31</v>
      </c>
      <c r="B37" s="4">
        <v>74531.56</v>
      </c>
      <c r="C37" s="1"/>
      <c r="D37" s="7">
        <v>11292.66</v>
      </c>
      <c r="E37" s="1"/>
      <c r="F37" s="7">
        <f>D37+'May 2018'!F37</f>
        <v>62109.630000000005</v>
      </c>
      <c r="G37" s="1"/>
      <c r="H37" s="7">
        <f t="shared" si="1"/>
        <v>12421.929999999993</v>
      </c>
    </row>
    <row r="38" spans="1:8" x14ac:dyDescent="0.25">
      <c r="A38" s="3" t="s">
        <v>32</v>
      </c>
      <c r="B38" s="4">
        <v>16795.68</v>
      </c>
      <c r="C38" s="1"/>
      <c r="D38" s="7">
        <v>85.52</v>
      </c>
      <c r="E38" s="1"/>
      <c r="F38" s="7">
        <f>D38+'May 2018'!F38</f>
        <v>513.12</v>
      </c>
      <c r="G38" s="1"/>
      <c r="H38" s="7">
        <f t="shared" si="1"/>
        <v>16282.56</v>
      </c>
    </row>
    <row r="39" spans="1:8" x14ac:dyDescent="0.25">
      <c r="A39" s="3" t="s">
        <v>33</v>
      </c>
      <c r="B39" s="4" t="s">
        <v>49</v>
      </c>
      <c r="C39" s="1"/>
      <c r="D39" s="7">
        <v>0</v>
      </c>
      <c r="E39" s="1"/>
      <c r="F39" s="7">
        <f>D39+'May 2018'!F39</f>
        <v>0</v>
      </c>
      <c r="G39" s="1"/>
      <c r="H39" s="7">
        <v>0</v>
      </c>
    </row>
    <row r="40" spans="1:8" x14ac:dyDescent="0.25">
      <c r="A40" s="3" t="s">
        <v>34</v>
      </c>
      <c r="B40" s="4" t="s">
        <v>49</v>
      </c>
      <c r="C40" s="1"/>
      <c r="D40" s="7">
        <v>0</v>
      </c>
      <c r="E40" s="1"/>
      <c r="F40" s="7">
        <f>D40+'May 2018'!F40</f>
        <v>1174.49</v>
      </c>
      <c r="G40" s="1"/>
      <c r="H40" s="7">
        <v>0</v>
      </c>
    </row>
    <row r="41" spans="1:8" x14ac:dyDescent="0.25">
      <c r="A41" s="3" t="s">
        <v>35</v>
      </c>
      <c r="B41" s="4">
        <v>739.07</v>
      </c>
      <c r="C41" s="1"/>
      <c r="D41" s="7">
        <v>71</v>
      </c>
      <c r="E41" s="1"/>
      <c r="F41" s="7">
        <f>D41+'May 2018'!F41</f>
        <v>3844</v>
      </c>
      <c r="G41" s="1"/>
      <c r="H41" s="7">
        <f t="shared" si="1"/>
        <v>-3104.93</v>
      </c>
    </row>
    <row r="42" spans="1:8" x14ac:dyDescent="0.25">
      <c r="A42" s="3" t="s">
        <v>36</v>
      </c>
      <c r="B42" s="4">
        <v>5424.65</v>
      </c>
      <c r="C42" s="1"/>
      <c r="D42" s="7">
        <v>136</v>
      </c>
      <c r="E42" s="1"/>
      <c r="F42" s="7">
        <f>D42+'May 2018'!F42</f>
        <v>3058.75</v>
      </c>
      <c r="G42" s="1"/>
      <c r="H42" s="7">
        <f t="shared" si="1"/>
        <v>2365.8999999999996</v>
      </c>
    </row>
    <row r="43" spans="1:8" x14ac:dyDescent="0.25">
      <c r="A43" s="3" t="s">
        <v>37</v>
      </c>
      <c r="B43" s="4" t="s">
        <v>49</v>
      </c>
      <c r="C43" s="1"/>
      <c r="D43" s="7">
        <v>0</v>
      </c>
      <c r="E43" s="1"/>
      <c r="F43" s="7">
        <f>D43+'May 2018'!F43</f>
        <v>0</v>
      </c>
      <c r="G43" s="1"/>
      <c r="H43" s="7">
        <v>0</v>
      </c>
    </row>
    <row r="44" spans="1:8" x14ac:dyDescent="0.25">
      <c r="A44" s="3" t="s">
        <v>38</v>
      </c>
      <c r="B44" s="4" t="s">
        <v>49</v>
      </c>
      <c r="C44" s="1"/>
      <c r="D44" s="7">
        <v>0</v>
      </c>
      <c r="E44" s="1"/>
      <c r="F44" s="7">
        <f>D44+'May 2018'!F44</f>
        <v>0</v>
      </c>
      <c r="G44" s="1"/>
      <c r="H44" s="7">
        <v>0</v>
      </c>
    </row>
    <row r="45" spans="1:8" x14ac:dyDescent="0.25">
      <c r="A45" s="3" t="s">
        <v>15</v>
      </c>
      <c r="B45" s="4">
        <v>28138.48</v>
      </c>
      <c r="C45" s="1"/>
      <c r="D45" s="7">
        <v>230.22</v>
      </c>
      <c r="E45" s="1"/>
      <c r="F45" s="7">
        <f>D45+'May 2018'!F45</f>
        <v>2474.2899999999995</v>
      </c>
      <c r="G45" s="1"/>
      <c r="H45" s="7">
        <f t="shared" si="1"/>
        <v>25664.19</v>
      </c>
    </row>
    <row r="46" spans="1:8" x14ac:dyDescent="0.25">
      <c r="A46" s="3" t="s">
        <v>39</v>
      </c>
      <c r="B46" s="4">
        <v>1877290.8</v>
      </c>
      <c r="C46" s="1"/>
      <c r="D46" s="7">
        <f>SUM(D23:D45)</f>
        <v>148005.74999999994</v>
      </c>
      <c r="E46" s="1"/>
      <c r="F46" s="7">
        <f>D46+'May 2018'!F46</f>
        <v>1360475.4700000002</v>
      </c>
      <c r="G46" s="1"/>
      <c r="H46" s="7">
        <f t="shared" si="1"/>
        <v>516815.32999999984</v>
      </c>
    </row>
    <row r="47" spans="1:8" x14ac:dyDescent="0.25">
      <c r="A47" s="3"/>
      <c r="B47" s="4"/>
      <c r="C47" s="1"/>
      <c r="D47" s="7"/>
      <c r="E47" s="1"/>
      <c r="F47" s="7"/>
      <c r="G47" s="1"/>
      <c r="H47" s="7"/>
    </row>
    <row r="48" spans="1:8" x14ac:dyDescent="0.25">
      <c r="A48" s="3" t="s">
        <v>40</v>
      </c>
      <c r="B48" s="4"/>
      <c r="C48" s="1"/>
      <c r="D48" s="7"/>
      <c r="E48" s="1"/>
      <c r="F48" s="7"/>
      <c r="G48" s="1"/>
      <c r="H48" s="7"/>
    </row>
    <row r="49" spans="1:8" x14ac:dyDescent="0.25">
      <c r="A49" s="3" t="s">
        <v>41</v>
      </c>
      <c r="B49" s="4">
        <v>14128.66</v>
      </c>
      <c r="C49" s="1"/>
      <c r="D49" s="7">
        <v>869.62</v>
      </c>
      <c r="E49" s="1"/>
      <c r="F49" s="7">
        <f>D49+'May 2018'!F49</f>
        <v>10923.390000000001</v>
      </c>
      <c r="G49" s="1"/>
      <c r="H49" s="7">
        <f t="shared" si="1"/>
        <v>3205.2699999999986</v>
      </c>
    </row>
    <row r="50" spans="1:8" x14ac:dyDescent="0.25">
      <c r="A50" s="3" t="s">
        <v>42</v>
      </c>
      <c r="B50" s="4">
        <v>58082.2</v>
      </c>
      <c r="C50" s="1"/>
      <c r="D50" s="7">
        <v>4957</v>
      </c>
      <c r="E50" s="1"/>
      <c r="F50" s="7">
        <f>D50+'May 2018'!F50</f>
        <v>44389</v>
      </c>
      <c r="G50" s="1"/>
      <c r="H50" s="7">
        <f t="shared" si="1"/>
        <v>13693.199999999997</v>
      </c>
    </row>
    <row r="51" spans="1:8" x14ac:dyDescent="0.25">
      <c r="A51" s="3" t="s">
        <v>26</v>
      </c>
      <c r="B51" s="4">
        <v>27062.99</v>
      </c>
      <c r="C51" s="1"/>
      <c r="D51" s="7">
        <v>2859.6</v>
      </c>
      <c r="E51" s="1"/>
      <c r="F51" s="7">
        <f>D51+'May 2018'!F51</f>
        <v>24812.2</v>
      </c>
      <c r="G51" s="1"/>
      <c r="H51" s="7">
        <f t="shared" si="1"/>
        <v>2250.7900000000009</v>
      </c>
    </row>
    <row r="52" spans="1:8" x14ac:dyDescent="0.25">
      <c r="A52" s="3" t="s">
        <v>43</v>
      </c>
      <c r="B52" s="4">
        <v>2053.61</v>
      </c>
      <c r="C52" s="1"/>
      <c r="D52" s="7">
        <v>370.9</v>
      </c>
      <c r="E52" s="1"/>
      <c r="F52" s="7">
        <f>D52+'May 2018'!F52</f>
        <v>1825.35</v>
      </c>
      <c r="G52" s="1"/>
      <c r="H52" s="7">
        <f t="shared" si="1"/>
        <v>228.26000000000022</v>
      </c>
    </row>
    <row r="53" spans="1:8" x14ac:dyDescent="0.25">
      <c r="A53" s="3" t="s">
        <v>44</v>
      </c>
      <c r="B53" s="4" t="s">
        <v>49</v>
      </c>
      <c r="C53" s="1"/>
      <c r="D53" s="7">
        <v>0</v>
      </c>
      <c r="E53" s="1"/>
      <c r="F53" s="7">
        <f>D53+'May 2018'!F53</f>
        <v>0</v>
      </c>
      <c r="G53" s="1"/>
      <c r="H53" s="7">
        <v>0</v>
      </c>
    </row>
    <row r="54" spans="1:8" x14ac:dyDescent="0.25">
      <c r="A54" s="3" t="s">
        <v>45</v>
      </c>
      <c r="B54" s="4">
        <v>101327.47</v>
      </c>
      <c r="C54" s="1"/>
      <c r="D54" s="7">
        <f>SUM(D49:D53)</f>
        <v>9057.119999999999</v>
      </c>
      <c r="E54" s="1"/>
      <c r="F54" s="7">
        <f>D54+'May 2018'!F54</f>
        <v>81949.94</v>
      </c>
      <c r="G54" s="1"/>
      <c r="H54" s="7">
        <f t="shared" si="1"/>
        <v>19377.53</v>
      </c>
    </row>
    <row r="55" spans="1:8" x14ac:dyDescent="0.25">
      <c r="A55" s="3" t="s">
        <v>46</v>
      </c>
      <c r="B55" s="4">
        <v>1978618.27</v>
      </c>
      <c r="C55" s="1"/>
      <c r="D55" s="7">
        <f>D46+D54</f>
        <v>157062.86999999994</v>
      </c>
      <c r="E55" s="1"/>
      <c r="F55" s="7">
        <f>D55+'May 2018'!F55</f>
        <v>1442425.41</v>
      </c>
      <c r="G55" s="1"/>
      <c r="H55" s="7">
        <f t="shared" si="1"/>
        <v>536192.8600000001</v>
      </c>
    </row>
    <row r="56" spans="1:8" x14ac:dyDescent="0.25">
      <c r="A56" s="3"/>
      <c r="B56" s="4"/>
      <c r="C56" s="1"/>
      <c r="D56" s="7"/>
      <c r="E56" s="1"/>
      <c r="F56" s="7"/>
      <c r="G56" s="1"/>
      <c r="H56" s="7"/>
    </row>
    <row r="57" spans="1:8" x14ac:dyDescent="0.25">
      <c r="A57" s="3" t="s">
        <v>47</v>
      </c>
      <c r="B57" s="4">
        <v>12534.68</v>
      </c>
      <c r="C57" s="1"/>
      <c r="D57" s="7">
        <v>0</v>
      </c>
      <c r="E57" s="1"/>
      <c r="F57" s="7">
        <f>D57+'May 2018'!F57</f>
        <v>8678.2099999999991</v>
      </c>
      <c r="G57" s="1"/>
      <c r="H57" s="7">
        <f t="shared" si="1"/>
        <v>3856.4700000000012</v>
      </c>
    </row>
    <row r="58" spans="1:8" x14ac:dyDescent="0.25">
      <c r="A58" s="3" t="s">
        <v>54</v>
      </c>
      <c r="B58" s="4"/>
      <c r="C58" s="1"/>
      <c r="D58" s="7">
        <v>0</v>
      </c>
      <c r="E58" s="1"/>
      <c r="F58" s="7">
        <f>D58+'May 2018'!F58</f>
        <v>20094.27</v>
      </c>
      <c r="G58" s="1"/>
      <c r="H58" s="7">
        <f t="shared" si="1"/>
        <v>-20094.27</v>
      </c>
    </row>
    <row r="59" spans="1:8" x14ac:dyDescent="0.25">
      <c r="A59" s="3" t="s">
        <v>46</v>
      </c>
      <c r="B59" s="4"/>
      <c r="C59" s="1"/>
      <c r="D59" s="7">
        <f>SUM(D55+D57+D58)</f>
        <v>157062.86999999994</v>
      </c>
      <c r="E59" s="1"/>
      <c r="F59" s="7">
        <f>D59+'May 2018'!F59</f>
        <v>1471197.8900000001</v>
      </c>
      <c r="G59" s="1"/>
      <c r="H59" s="7">
        <f t="shared" si="1"/>
        <v>-1471197.8900000001</v>
      </c>
    </row>
    <row r="60" spans="1:8" x14ac:dyDescent="0.25">
      <c r="A60" s="3"/>
      <c r="B60" s="4"/>
      <c r="C60" s="1"/>
      <c r="D60" s="7">
        <f>D21-D59</f>
        <v>-24231.599999999919</v>
      </c>
      <c r="E60" s="1"/>
      <c r="F60" s="7">
        <f>D60+'May 2018'!F60</f>
        <v>-112520.21999999994</v>
      </c>
      <c r="G60" s="1"/>
      <c r="H60" s="7"/>
    </row>
    <row r="61" spans="1:8" x14ac:dyDescent="0.25">
      <c r="A61" s="3"/>
      <c r="B61" s="4"/>
      <c r="C61" s="1"/>
      <c r="D61" s="7"/>
      <c r="E61" s="1"/>
      <c r="F61" s="7"/>
      <c r="G61" s="1"/>
      <c r="H61" s="7"/>
    </row>
    <row r="62" spans="1:8" x14ac:dyDescent="0.25">
      <c r="A62" s="3" t="s">
        <v>55</v>
      </c>
      <c r="B62" s="4"/>
      <c r="C62" s="1"/>
      <c r="D62" s="7">
        <f>D3+D21-D59</f>
        <v>122245.57000000012</v>
      </c>
      <c r="E62" s="1"/>
      <c r="F62" s="7"/>
      <c r="G62" s="1"/>
      <c r="H62" s="7"/>
    </row>
    <row r="63" spans="1:8" x14ac:dyDescent="0.25">
      <c r="F6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Oct 17</vt:lpstr>
      <vt:lpstr>Nov 2017</vt:lpstr>
      <vt:lpstr>Dec 2017</vt:lpstr>
      <vt:lpstr>Jan 2018</vt:lpstr>
      <vt:lpstr>Feb 2018</vt:lpstr>
      <vt:lpstr>March 2018</vt:lpstr>
      <vt:lpstr>April 2018</vt:lpstr>
      <vt:lpstr>May 2018</vt:lpstr>
      <vt:lpstr>June 2018</vt:lpstr>
      <vt:lpstr>July 2018</vt:lpstr>
      <vt:lpstr>Aug 2018</vt:lpstr>
      <vt:lpstr>Sept 2018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</dc:creator>
  <cp:lastModifiedBy>Tracy</cp:lastModifiedBy>
  <cp:lastPrinted>2019-06-27T16:09:43Z</cp:lastPrinted>
  <dcterms:created xsi:type="dcterms:W3CDTF">2017-10-26T20:22:46Z</dcterms:created>
  <dcterms:modified xsi:type="dcterms:W3CDTF">2019-06-27T18:54:50Z</dcterms:modified>
</cp:coreProperties>
</file>